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28" yWindow="816" windowWidth="16608" windowHeight="9432"/>
  </bookViews>
  <sheets>
    <sheet name="risorse covid 2021" sheetId="2" r:id="rId1"/>
    <sheet name="cruscotto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'risorse covid 2021'!$A$6:$AH$406</definedName>
    <definedName name="perdita_max">'[1]Previsione 2020_2021'!$BF$1</definedName>
    <definedName name="perdita_min">'[1]Previsione 2020_2021'!$BF$2</definedName>
    <definedName name="quota_nov_dic19">'[2]chk_datiGETTITO (2)'!#REF!</definedName>
    <definedName name="Quota1_AddIRPEF" localSheetId="1">'[3]Schema riparto'!$AS$2</definedName>
    <definedName name="Quota2_Saldo2020">'[3]Schema riparto'!$AT$2</definedName>
    <definedName name="Quota3_Perdite2021">'[3]Schema riparto'!$AX$2</definedName>
    <definedName name="soglia">#REF!</definedName>
    <definedName name="sogliaMAX">'[2]chk_datiGETTITO (2)'!#REF!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/>
  <c r="E20" s="1"/>
  <c r="F2" i="2"/>
  <c r="AR4"/>
  <c r="AS4"/>
  <c r="AG4"/>
  <c r="AH4"/>
  <c r="AI4"/>
  <c r="AJ4"/>
  <c r="AK4"/>
  <c r="AL4"/>
  <c r="AM4"/>
  <c r="AN4"/>
  <c r="AO4"/>
  <c r="AP4"/>
  <c r="AQ4"/>
  <c r="E11" i="3"/>
  <c r="E18"/>
  <c r="J8"/>
  <c r="I7"/>
  <c r="I8"/>
  <c r="J9"/>
  <c r="K9" s="1"/>
  <c r="I9"/>
  <c r="J7"/>
  <c r="E9"/>
  <c r="AF4" i="2"/>
  <c r="K7" i="3"/>
  <c r="K10" s="1"/>
  <c r="K8"/>
  <c r="O4" i="2"/>
  <c r="M4"/>
  <c r="N4"/>
  <c r="P4"/>
  <c r="Q4"/>
  <c r="R4"/>
  <c r="S4"/>
  <c r="T4"/>
  <c r="U4"/>
  <c r="V4"/>
  <c r="W4"/>
  <c r="X4"/>
  <c r="Y4"/>
  <c r="Z4"/>
  <c r="AD4"/>
  <c r="AA4"/>
  <c r="AB4"/>
  <c r="AC4"/>
  <c r="AE4"/>
  <c r="L4"/>
  <c r="F9" i="3" l="1"/>
  <c r="E13"/>
  <c r="F13" s="1"/>
  <c r="E5"/>
  <c r="F18" s="1"/>
  <c r="E17"/>
  <c r="F17" s="1"/>
  <c r="E16"/>
  <c r="E14"/>
  <c r="E10"/>
  <c r="E12" s="1"/>
  <c r="F12" s="1"/>
  <c r="D8"/>
  <c r="F8" s="1"/>
  <c r="E19"/>
  <c r="F19" s="1"/>
  <c r="D7"/>
  <c r="F7" s="1"/>
  <c r="E21" l="1"/>
  <c r="F21" s="1"/>
  <c r="F16"/>
  <c r="F20"/>
</calcChain>
</file>

<file path=xl/sharedStrings.xml><?xml version="1.0" encoding="utf-8"?>
<sst xmlns="http://schemas.openxmlformats.org/spreadsheetml/2006/main" count="4107" uniqueCount="1315">
  <si>
    <t>codBDAP</t>
  </si>
  <si>
    <t>codSIOPE</t>
  </si>
  <si>
    <t>MINT</t>
  </si>
  <si>
    <t>AREA</t>
  </si>
  <si>
    <t>REGIONE</t>
  </si>
  <si>
    <t>PROVINCIA</t>
  </si>
  <si>
    <t>CAP</t>
  </si>
  <si>
    <t>DEM</t>
  </si>
  <si>
    <t>ENTE</t>
  </si>
  <si>
    <t>POP</t>
  </si>
  <si>
    <t>0</t>
  </si>
  <si>
    <t>2 - 1.001-5.000</t>
  </si>
  <si>
    <t>111142930456078402</t>
  </si>
  <si>
    <t>4595</t>
  </si>
  <si>
    <t>1</t>
  </si>
  <si>
    <t>SUD E ISOLE</t>
  </si>
  <si>
    <t>SARDEGNA</t>
  </si>
  <si>
    <t>ORISTANO</t>
  </si>
  <si>
    <t>NARBOLIA</t>
  </si>
  <si>
    <t>3 - 5.001-10.000</t>
  </si>
  <si>
    <t>5 - 20.001-60.000</t>
  </si>
  <si>
    <t>4 - 10.001-20.000</t>
  </si>
  <si>
    <t>1 - FINO a 1.000</t>
  </si>
  <si>
    <t>112642930527384301</t>
  </si>
  <si>
    <t>11140660</t>
  </si>
  <si>
    <t>SUD SARDEGNA</t>
  </si>
  <si>
    <t>VILLAPERUCCIO</t>
  </si>
  <si>
    <t>115142930475433101</t>
  </si>
  <si>
    <t>11121370</t>
  </si>
  <si>
    <t>PIMENTEL</t>
  </si>
  <si>
    <t>115742928293162401</t>
  </si>
  <si>
    <t>11139886</t>
  </si>
  <si>
    <t>SASSARI</t>
  </si>
  <si>
    <t>ALÀ DEI SARDI</t>
  </si>
  <si>
    <t>118242930535103802</t>
  </si>
  <si>
    <t>11136010</t>
  </si>
  <si>
    <t>VILLAPUTZU</t>
  </si>
  <si>
    <t>118742929012963801</t>
  </si>
  <si>
    <t>11135758</t>
  </si>
  <si>
    <t>BALLAO</t>
  </si>
  <si>
    <t>118842930455593301</t>
  </si>
  <si>
    <t>11139082</t>
  </si>
  <si>
    <t>SODDÌ</t>
  </si>
  <si>
    <t>121242930520578002</t>
  </si>
  <si>
    <t>11136243</t>
  </si>
  <si>
    <t>DOLIANOVA</t>
  </si>
  <si>
    <t>7 - 100.001-250.000</t>
  </si>
  <si>
    <t>122942929194588301</t>
  </si>
  <si>
    <t>11138261</t>
  </si>
  <si>
    <t>GESICO</t>
  </si>
  <si>
    <t>125042930531186701</t>
  </si>
  <si>
    <t>11121461</t>
  </si>
  <si>
    <t>BUSACHI</t>
  </si>
  <si>
    <t>125742930453762001</t>
  </si>
  <si>
    <t>9480</t>
  </si>
  <si>
    <t>OSSI</t>
  </si>
  <si>
    <t>126842930458679802</t>
  </si>
  <si>
    <t>11136544</t>
  </si>
  <si>
    <t>ROMANA</t>
  </si>
  <si>
    <t>128242930533241301</t>
  </si>
  <si>
    <t>11136620</t>
  </si>
  <si>
    <t>BORONEDDU</t>
  </si>
  <si>
    <t>129942930517119002</t>
  </si>
  <si>
    <t>11137012</t>
  </si>
  <si>
    <t>BARADILI</t>
  </si>
  <si>
    <t>133442929373095001</t>
  </si>
  <si>
    <t>11117953</t>
  </si>
  <si>
    <t>CODRONGIANOS</t>
  </si>
  <si>
    <t>6 - 60.001-100.000</t>
  </si>
  <si>
    <t>137742930541310502</t>
  </si>
  <si>
    <t>701525</t>
  </si>
  <si>
    <t>NUORO</t>
  </si>
  <si>
    <t>OVODDA</t>
  </si>
  <si>
    <t>138242930516299601</t>
  </si>
  <si>
    <t>11139804</t>
  </si>
  <si>
    <t>NURALLAO</t>
  </si>
  <si>
    <t>139242930528119601</t>
  </si>
  <si>
    <t>11141384</t>
  </si>
  <si>
    <t>SIDDI</t>
  </si>
  <si>
    <t>145042930535511001</t>
  </si>
  <si>
    <t>24930286</t>
  </si>
  <si>
    <t>UNIONE DEI COMUNI ''MARGHINE''</t>
  </si>
  <si>
    <t>146742930509457302</t>
  </si>
  <si>
    <t>11140144</t>
  </si>
  <si>
    <t>CALASETTA</t>
  </si>
  <si>
    <t>146842930542607102</t>
  </si>
  <si>
    <t>11135588</t>
  </si>
  <si>
    <t>SIMAXIS</t>
  </si>
  <si>
    <t>148642930479971702</t>
  </si>
  <si>
    <t>11116056</t>
  </si>
  <si>
    <t>SENNARIOLO</t>
  </si>
  <si>
    <t>151842930463750102</t>
  </si>
  <si>
    <t>11116113</t>
  </si>
  <si>
    <t>ALLAI</t>
  </si>
  <si>
    <t>153342930458996002</t>
  </si>
  <si>
    <t>11116032</t>
  </si>
  <si>
    <t>SIAMAGGIORE</t>
  </si>
  <si>
    <t>154842930457094601</t>
  </si>
  <si>
    <t>11141339</t>
  </si>
  <si>
    <t>SAMATZAI</t>
  </si>
  <si>
    <t>155342930473738501</t>
  </si>
  <si>
    <t>11120967</t>
  </si>
  <si>
    <t>PABILLONIS</t>
  </si>
  <si>
    <t>155542930467099901</t>
  </si>
  <si>
    <t>11116033</t>
  </si>
  <si>
    <t>SENEGHE</t>
  </si>
  <si>
    <t>157042928932618502</t>
  </si>
  <si>
    <t>10700976</t>
  </si>
  <si>
    <t>DONORI</t>
  </si>
  <si>
    <t>162242930545636301</t>
  </si>
  <si>
    <t>721984</t>
  </si>
  <si>
    <t>LA MADDALENA</t>
  </si>
  <si>
    <t>165742930508698002</t>
  </si>
  <si>
    <t>11117097</t>
  </si>
  <si>
    <t>AUSTIS</t>
  </si>
  <si>
    <t>165742930536952902</t>
  </si>
  <si>
    <t>24930347</t>
  </si>
  <si>
    <t>UNIONE COMUNI D'OGLIASTRA</t>
  </si>
  <si>
    <t>168542930533980102</t>
  </si>
  <si>
    <t>722140</t>
  </si>
  <si>
    <t>BADESI</t>
  </si>
  <si>
    <t>169242930452916401</t>
  </si>
  <si>
    <t>12504672</t>
  </si>
  <si>
    <t>SENIS</t>
  </si>
  <si>
    <t>171642930545331501</t>
  </si>
  <si>
    <t>11141383</t>
  </si>
  <si>
    <t>LUNAMATRONA</t>
  </si>
  <si>
    <t>173842930533276002</t>
  </si>
  <si>
    <t>11116034</t>
  </si>
  <si>
    <t>SAN NICOLÒ D'ARCIDANO</t>
  </si>
  <si>
    <t>174842930478757801</t>
  </si>
  <si>
    <t>11117447</t>
  </si>
  <si>
    <t>USINI</t>
  </si>
  <si>
    <t>176442930548703702</t>
  </si>
  <si>
    <t>6381</t>
  </si>
  <si>
    <t>THIESI</t>
  </si>
  <si>
    <t>178842928062695402</t>
  </si>
  <si>
    <t>11141769</t>
  </si>
  <si>
    <t>BORTIGIADAS</t>
  </si>
  <si>
    <t>179142930463396901</t>
  </si>
  <si>
    <t>11116737</t>
  </si>
  <si>
    <t>BORORE</t>
  </si>
  <si>
    <t>182242930537956102</t>
  </si>
  <si>
    <t>11116062</t>
  </si>
  <si>
    <t>POMPU</t>
  </si>
  <si>
    <t>183042930517930602</t>
  </si>
  <si>
    <t>11140134</t>
  </si>
  <si>
    <t>CARBONIA</t>
  </si>
  <si>
    <t>184742929839739802</t>
  </si>
  <si>
    <t>11136666</t>
  </si>
  <si>
    <t>CASTELSARDO</t>
  </si>
  <si>
    <t>187842930463290001</t>
  </si>
  <si>
    <t>11136522</t>
  </si>
  <si>
    <t>ORANI</t>
  </si>
  <si>
    <t>197142930529403302</t>
  </si>
  <si>
    <t>22834</t>
  </si>
  <si>
    <t>BUDONI</t>
  </si>
  <si>
    <t>197542930536980302</t>
  </si>
  <si>
    <t>20182970</t>
  </si>
  <si>
    <t>U.C. MARRUBIU, URAS E SAN NICOLO' D'ARCIDANO</t>
  </si>
  <si>
    <t>203042930545739702</t>
  </si>
  <si>
    <t>11141068</t>
  </si>
  <si>
    <t>PAULI ARBAREI</t>
  </si>
  <si>
    <t>205242930471668002</t>
  </si>
  <si>
    <t>11135633</t>
  </si>
  <si>
    <t>ZERFALIU</t>
  </si>
  <si>
    <t>205842930534884102</t>
  </si>
  <si>
    <t>11138963</t>
  </si>
  <si>
    <t>BARESSA</t>
  </si>
  <si>
    <t>SAN TEODORO</t>
  </si>
  <si>
    <t>213342930472590701</t>
  </si>
  <si>
    <t>12534746</t>
  </si>
  <si>
    <t>OLBIA</t>
  </si>
  <si>
    <t>215942930472937802</t>
  </si>
  <si>
    <t>11137015</t>
  </si>
  <si>
    <t>GUASILA</t>
  </si>
  <si>
    <t>217142930464930701</t>
  </si>
  <si>
    <t>53554</t>
  </si>
  <si>
    <t>NULVI</t>
  </si>
  <si>
    <t>218442927995017401</t>
  </si>
  <si>
    <t>11116794</t>
  </si>
  <si>
    <t>BIRORI</t>
  </si>
  <si>
    <t>218842929013215201</t>
  </si>
  <si>
    <t>11138116</t>
  </si>
  <si>
    <t>VILLASIMIUS</t>
  </si>
  <si>
    <t>222642930457658001</t>
  </si>
  <si>
    <t>11139003</t>
  </si>
  <si>
    <t>NEONELI</t>
  </si>
  <si>
    <t>224242930455491302</t>
  </si>
  <si>
    <t>11141408</t>
  </si>
  <si>
    <t>VILLASOR</t>
  </si>
  <si>
    <t>225742930542785202</t>
  </si>
  <si>
    <t>11118188</t>
  </si>
  <si>
    <t>URI</t>
  </si>
  <si>
    <t>226442930530900801</t>
  </si>
  <si>
    <t>11118236</t>
  </si>
  <si>
    <t>CHEREMULE</t>
  </si>
  <si>
    <t>228842930530653801</t>
  </si>
  <si>
    <t>48952</t>
  </si>
  <si>
    <t>NUGHEDU SAN NICOLÒ</t>
  </si>
  <si>
    <t>234942930447392501</t>
  </si>
  <si>
    <t>11301595</t>
  </si>
  <si>
    <t>OLLOLAI</t>
  </si>
  <si>
    <t>235642930479363401</t>
  </si>
  <si>
    <t>11140125</t>
  </si>
  <si>
    <t>TIANA</t>
  </si>
  <si>
    <t>236142930544684002</t>
  </si>
  <si>
    <t>717677</t>
  </si>
  <si>
    <t>GIBA</t>
  </si>
  <si>
    <t>238442930451793002</t>
  </si>
  <si>
    <t>11136181</t>
  </si>
  <si>
    <t>ONANÌ</t>
  </si>
  <si>
    <t>241942930548691901</t>
  </si>
  <si>
    <t>11142232</t>
  </si>
  <si>
    <t>TINNURA</t>
  </si>
  <si>
    <t>244842928789946301</t>
  </si>
  <si>
    <t>11141402</t>
  </si>
  <si>
    <t>NURAMINIS</t>
  </si>
  <si>
    <t>246242930453999001</t>
  </si>
  <si>
    <t>11140209</t>
  </si>
  <si>
    <t>SAN GIOVANNI SUERGIU</t>
  </si>
  <si>
    <t>249342930507773402</t>
  </si>
  <si>
    <t>11138561</t>
  </si>
  <si>
    <t>ARMUNGIA</t>
  </si>
  <si>
    <t>253042930460311801</t>
  </si>
  <si>
    <t>720445</t>
  </si>
  <si>
    <t>ARZACHENA</t>
  </si>
  <si>
    <t>253842930546890301</t>
  </si>
  <si>
    <t>11116820</t>
  </si>
  <si>
    <t>SEULO</t>
  </si>
  <si>
    <t>254142930454477502</t>
  </si>
  <si>
    <t>11118240</t>
  </si>
  <si>
    <t>LUOGOSANTO</t>
  </si>
  <si>
    <t>257542930531992402</t>
  </si>
  <si>
    <t>12534718</t>
  </si>
  <si>
    <t>PERFUGAS</t>
  </si>
  <si>
    <t>257842930448633102</t>
  </si>
  <si>
    <t>11140980</t>
  </si>
  <si>
    <t>GONNOSFANADIGA</t>
  </si>
  <si>
    <t>262542930537165501</t>
  </si>
  <si>
    <t>11116027</t>
  </si>
  <si>
    <t>ZEDDIANI</t>
  </si>
  <si>
    <t>264842930468130001</t>
  </si>
  <si>
    <t>11141152</t>
  </si>
  <si>
    <t>TALANA</t>
  </si>
  <si>
    <t>266542930469002501</t>
  </si>
  <si>
    <t>11118046</t>
  </si>
  <si>
    <t>SEMESTENE</t>
  </si>
  <si>
    <t>269642930464550602</t>
  </si>
  <si>
    <t>11116055</t>
  </si>
  <si>
    <t>SAMUGHEO</t>
  </si>
  <si>
    <t>271442930548182901</t>
  </si>
  <si>
    <t>11141177</t>
  </si>
  <si>
    <t>USSARAMANNA</t>
  </si>
  <si>
    <t>272242928845210701</t>
  </si>
  <si>
    <t>11136360</t>
  </si>
  <si>
    <t>GONNOSTRAMATZA</t>
  </si>
  <si>
    <t>274142930469864701</t>
  </si>
  <si>
    <t>11139786</t>
  </si>
  <si>
    <t>SERRI</t>
  </si>
  <si>
    <t>275542930545852601</t>
  </si>
  <si>
    <t>11138964</t>
  </si>
  <si>
    <t>PAU</t>
  </si>
  <si>
    <t>275942930479575502</t>
  </si>
  <si>
    <t>11138382</t>
  </si>
  <si>
    <t>SUELLI</t>
  </si>
  <si>
    <t>277542930456323102</t>
  </si>
  <si>
    <t>11141593</t>
  </si>
  <si>
    <t>FURTEI</t>
  </si>
  <si>
    <t>279442930473480502</t>
  </si>
  <si>
    <t>11115990</t>
  </si>
  <si>
    <t>MONTI</t>
  </si>
  <si>
    <t>281842930455480101</t>
  </si>
  <si>
    <t>11146381</t>
  </si>
  <si>
    <t>CARDEDU</t>
  </si>
  <si>
    <t>281842930478686702</t>
  </si>
  <si>
    <t>11140328</t>
  </si>
  <si>
    <t>SANT'ANTIOCO</t>
  </si>
  <si>
    <t>282042930457742102</t>
  </si>
  <si>
    <t>11140985</t>
  </si>
  <si>
    <t>TERTENIA</t>
  </si>
  <si>
    <t>284142927921591502</t>
  </si>
  <si>
    <t>11141300</t>
  </si>
  <si>
    <t>BAUNEI</t>
  </si>
  <si>
    <t>284142930517593401</t>
  </si>
  <si>
    <t>11120921</t>
  </si>
  <si>
    <t>GUSPINI</t>
  </si>
  <si>
    <t>284242930457062102</t>
  </si>
  <si>
    <t>747268</t>
  </si>
  <si>
    <t>CASTIADAS</t>
  </si>
  <si>
    <t>291542930469697801</t>
  </si>
  <si>
    <t>11135525</t>
  </si>
  <si>
    <t>URAS</t>
  </si>
  <si>
    <t>298242930477089302</t>
  </si>
  <si>
    <t>11116818</t>
  </si>
  <si>
    <t>GAIRO</t>
  </si>
  <si>
    <t>299442930462151402</t>
  </si>
  <si>
    <t>11116083</t>
  </si>
  <si>
    <t>AIDOMAGGIORE</t>
  </si>
  <si>
    <t>302542930541058901</t>
  </si>
  <si>
    <t>11140189</t>
  </si>
  <si>
    <t>SANT'ANNA ARRESI</t>
  </si>
  <si>
    <t>307742930544301201</t>
  </si>
  <si>
    <t>11136460</t>
  </si>
  <si>
    <t>CAGLIARI</t>
  </si>
  <si>
    <t>SESTU</t>
  </si>
  <si>
    <t>312142929704156101</t>
  </si>
  <si>
    <t>699146</t>
  </si>
  <si>
    <t>MURAVERA</t>
  </si>
  <si>
    <t>312142930446570101</t>
  </si>
  <si>
    <t>11141485</t>
  </si>
  <si>
    <t>SANLURI</t>
  </si>
  <si>
    <t>312642930539227402</t>
  </si>
  <si>
    <t>25501360</t>
  </si>
  <si>
    <t>UNIONE DEI COMUNI DEL SARRABUS</t>
  </si>
  <si>
    <t>318042930474158602</t>
  </si>
  <si>
    <t>19737</t>
  </si>
  <si>
    <t>SINISCOLA</t>
  </si>
  <si>
    <t>328442930531385702</t>
  </si>
  <si>
    <t>11117816</t>
  </si>
  <si>
    <t>BONNANARO</t>
  </si>
  <si>
    <t>329442930539290901</t>
  </si>
  <si>
    <t>11140965</t>
  </si>
  <si>
    <t>VILLAGRANDE STRISAILI</t>
  </si>
  <si>
    <t>331842930549041601</t>
  </si>
  <si>
    <t>25056924</t>
  </si>
  <si>
    <t>UNIONE DEI COMUNI DEL VILLANOVA</t>
  </si>
  <si>
    <t>336642930548578501</t>
  </si>
  <si>
    <t>24930340</t>
  </si>
  <si>
    <t>UNIONE DEL LOGUDORO</t>
  </si>
  <si>
    <t>337042930478901701</t>
  </si>
  <si>
    <t>11117783</t>
  </si>
  <si>
    <t>VILLANOVA MONTELEONE</t>
  </si>
  <si>
    <t>337142930476072102</t>
  </si>
  <si>
    <t>11136092</t>
  </si>
  <si>
    <t>FORDONGIANUS</t>
  </si>
  <si>
    <t>337942929800508901</t>
  </si>
  <si>
    <t>11137055</t>
  </si>
  <si>
    <t>NURECI</t>
  </si>
  <si>
    <t>338742930455466002</t>
  </si>
  <si>
    <t>11119043</t>
  </si>
  <si>
    <t>GOLFO ARANCI</t>
  </si>
  <si>
    <t>339042930474793701</t>
  </si>
  <si>
    <t>11142401</t>
  </si>
  <si>
    <t>MONTRESTA</t>
  </si>
  <si>
    <t>341442930519841401</t>
  </si>
  <si>
    <t>11136890</t>
  </si>
  <si>
    <t>GONNOSCODINA</t>
  </si>
  <si>
    <t>347142930542876001</t>
  </si>
  <si>
    <t>11135609</t>
  </si>
  <si>
    <t>MARRUBIU</t>
  </si>
  <si>
    <t>351242929197737002</t>
  </si>
  <si>
    <t>11116497</t>
  </si>
  <si>
    <t>ILBONO</t>
  </si>
  <si>
    <t>352642930459600202</t>
  </si>
  <si>
    <t>11116738</t>
  </si>
  <si>
    <t>DUALCHI</t>
  </si>
  <si>
    <t>355242930526529902</t>
  </si>
  <si>
    <t>11141119</t>
  </si>
  <si>
    <t>PERDASDEFOGU</t>
  </si>
  <si>
    <t>355642930479523202</t>
  </si>
  <si>
    <t>11141182</t>
  </si>
  <si>
    <t>SERRAMANNA</t>
  </si>
  <si>
    <t>359042930533227901</t>
  </si>
  <si>
    <t>11151059</t>
  </si>
  <si>
    <t>ORGOSOLO</t>
  </si>
  <si>
    <t>359742930529177501</t>
  </si>
  <si>
    <t>11140284</t>
  </si>
  <si>
    <t>VILLAMASSARGIA</t>
  </si>
  <si>
    <t>359942930524706101</t>
  </si>
  <si>
    <t>11136785</t>
  </si>
  <si>
    <t>SORRADILE</t>
  </si>
  <si>
    <t>363542930480759601</t>
  </si>
  <si>
    <t>11135616</t>
  </si>
  <si>
    <t>SORSO</t>
  </si>
  <si>
    <t>364442930550625301</t>
  </si>
  <si>
    <t>11135992</t>
  </si>
  <si>
    <t>SIAPICCIA</t>
  </si>
  <si>
    <t>369742930529632401</t>
  </si>
  <si>
    <t>11147384</t>
  </si>
  <si>
    <t>ERULA</t>
  </si>
  <si>
    <t>372442930453370702</t>
  </si>
  <si>
    <t>11116040</t>
  </si>
  <si>
    <t>VILLAURBANA</t>
  </si>
  <si>
    <t>374842930550442702</t>
  </si>
  <si>
    <t>11141758</t>
  </si>
  <si>
    <t>VIDDALBA</t>
  </si>
  <si>
    <t>377842930527632401</t>
  </si>
  <si>
    <t>11141685</t>
  </si>
  <si>
    <t>PALAU</t>
  </si>
  <si>
    <t>382842930478977201</t>
  </si>
  <si>
    <t>24931302</t>
  </si>
  <si>
    <t>UNIONE DEI COMUNI DEI FENICI</t>
  </si>
  <si>
    <t>387942928025304302</t>
  </si>
  <si>
    <t>11136855</t>
  </si>
  <si>
    <t>BITTI</t>
  </si>
  <si>
    <t>388642930548408102</t>
  </si>
  <si>
    <t>19639631</t>
  </si>
  <si>
    <t>U.C. PARTEOLLA E BASSO CAMPIDANO</t>
  </si>
  <si>
    <t>392942930516888401</t>
  </si>
  <si>
    <t>11116815</t>
  </si>
  <si>
    <t>DORGALI</t>
  </si>
  <si>
    <t>393042930546631302</t>
  </si>
  <si>
    <t>11118055</t>
  </si>
  <si>
    <t>AGLIENTU</t>
  </si>
  <si>
    <t>395542930452254701</t>
  </si>
  <si>
    <t>4483</t>
  </si>
  <si>
    <t>TERRALBA</t>
  </si>
  <si>
    <t>395642930479548602</t>
  </si>
  <si>
    <t>11135537</t>
  </si>
  <si>
    <t>SILIUS</t>
  </si>
  <si>
    <t>396042930508149701</t>
  </si>
  <si>
    <t>11116838</t>
  </si>
  <si>
    <t>BELVÌ</t>
  </si>
  <si>
    <t>396842928607154801</t>
  </si>
  <si>
    <t>11116058</t>
  </si>
  <si>
    <t>VILLA VERDE</t>
  </si>
  <si>
    <t>396942930529685301</t>
  </si>
  <si>
    <t>12520113</t>
  </si>
  <si>
    <t>ELMAS</t>
  </si>
  <si>
    <t>397442930549079201</t>
  </si>
  <si>
    <t>25616985</t>
  </si>
  <si>
    <t>UNIONE DEI COMUNI DELLA BASSA VALLE DEL TIRSO E DEL GRIGHINE</t>
  </si>
  <si>
    <t>402742930476771901</t>
  </si>
  <si>
    <t>11138276</t>
  </si>
  <si>
    <t>SAN NICOLÒ GERREI</t>
  </si>
  <si>
    <t>404742930534327401</t>
  </si>
  <si>
    <t>11117818</t>
  </si>
  <si>
    <t>ANELA</t>
  </si>
  <si>
    <t>405242929965425402</t>
  </si>
  <si>
    <t>11116947</t>
  </si>
  <si>
    <t>FONNI</t>
  </si>
  <si>
    <t>407142930461291902</t>
  </si>
  <si>
    <t>11117328</t>
  </si>
  <si>
    <t>BONO</t>
  </si>
  <si>
    <t>408242930526666201</t>
  </si>
  <si>
    <t>11136598</t>
  </si>
  <si>
    <t>ONIFERI</t>
  </si>
  <si>
    <t>409242930530387301</t>
  </si>
  <si>
    <t>11141320</t>
  </si>
  <si>
    <t>SAN GAVINO MONREALE</t>
  </si>
  <si>
    <t>418342930508967902</t>
  </si>
  <si>
    <t>723194</t>
  </si>
  <si>
    <t>BOSA</t>
  </si>
  <si>
    <t>419042930534507802</t>
  </si>
  <si>
    <t>11140000</t>
  </si>
  <si>
    <t>NULE</t>
  </si>
  <si>
    <t>421842930464510002</t>
  </si>
  <si>
    <t>11141699</t>
  </si>
  <si>
    <t>TRINITÀ D'AGULTU E VIGNOLA</t>
  </si>
  <si>
    <t>422442930532646302</t>
  </si>
  <si>
    <t>11117952</t>
  </si>
  <si>
    <t>TISSI</t>
  </si>
  <si>
    <t>423342930541522601</t>
  </si>
  <si>
    <t>11116273</t>
  </si>
  <si>
    <t>OSCHIRI</t>
  </si>
  <si>
    <t>424942930478216002</t>
  </si>
  <si>
    <t>11138148</t>
  </si>
  <si>
    <t>VALLERMOSA</t>
  </si>
  <si>
    <t>426942930534675001</t>
  </si>
  <si>
    <t>11138361</t>
  </si>
  <si>
    <t>SAN BASILIO</t>
  </si>
  <si>
    <t>427142930519082401</t>
  </si>
  <si>
    <t>721025</t>
  </si>
  <si>
    <t>MONASTIR</t>
  </si>
  <si>
    <t>431842930517103301</t>
  </si>
  <si>
    <t>11118099</t>
  </si>
  <si>
    <t>BANARI</t>
  </si>
  <si>
    <t>432942928887199501</t>
  </si>
  <si>
    <t>11141180</t>
  </si>
  <si>
    <t>ELINI</t>
  </si>
  <si>
    <t>436542930542212901</t>
  </si>
  <si>
    <t>11116026</t>
  </si>
  <si>
    <t>MOGORO</t>
  </si>
  <si>
    <t>443142930530546101</t>
  </si>
  <si>
    <t>11140303</t>
  </si>
  <si>
    <t>CARLOFORTE</t>
  </si>
  <si>
    <t>443242928932549701</t>
  </si>
  <si>
    <t>11136209</t>
  </si>
  <si>
    <t>DOMUS DE MARIA</t>
  </si>
  <si>
    <t>443642928242815302</t>
  </si>
  <si>
    <t>11116042</t>
  </si>
  <si>
    <t>BAULADU</t>
  </si>
  <si>
    <t>443942930454346501</t>
  </si>
  <si>
    <t>11140290</t>
  </si>
  <si>
    <t>PERDAXIUS</t>
  </si>
  <si>
    <t>445642930526329602</t>
  </si>
  <si>
    <t>11136931</t>
  </si>
  <si>
    <t>PALMAS ARBOREA</t>
  </si>
  <si>
    <t>446342930516040102</t>
  </si>
  <si>
    <t>11118092</t>
  </si>
  <si>
    <t>GIAVE</t>
  </si>
  <si>
    <t>451342928303933502</t>
  </si>
  <si>
    <t>11118487</t>
  </si>
  <si>
    <t>BENETUTTI</t>
  </si>
  <si>
    <t>455242930508988402</t>
  </si>
  <si>
    <t>11118086</t>
  </si>
  <si>
    <t>BORUTTA</t>
  </si>
  <si>
    <t>457242930460414301</t>
  </si>
  <si>
    <t>11141243</t>
  </si>
  <si>
    <t>BARI SARDO</t>
  </si>
  <si>
    <t>457842930454640301</t>
  </si>
  <si>
    <t>11116829</t>
  </si>
  <si>
    <t>MODOLO</t>
  </si>
  <si>
    <t>462042930475984002</t>
  </si>
  <si>
    <t>11118590</t>
  </si>
  <si>
    <t>PADRIA</t>
  </si>
  <si>
    <t>466642930524025601</t>
  </si>
  <si>
    <t>11140488</t>
  </si>
  <si>
    <t>NUXIS</t>
  </si>
  <si>
    <t>467142930542033202</t>
  </si>
  <si>
    <t>11116057</t>
  </si>
  <si>
    <t>MOGORELLA</t>
  </si>
  <si>
    <t>467542930544167502</t>
  </si>
  <si>
    <t>11136228</t>
  </si>
  <si>
    <t>SETTIMO SAN PIETRO</t>
  </si>
  <si>
    <t>468042930518820101</t>
  </si>
  <si>
    <t>11139901</t>
  </si>
  <si>
    <t>ESPORLATU</t>
  </si>
  <si>
    <t>468442930474428202</t>
  </si>
  <si>
    <t>11141174</t>
  </si>
  <si>
    <t>TURRI</t>
  </si>
  <si>
    <t>469242930456536202</t>
  </si>
  <si>
    <t>11151084</t>
  </si>
  <si>
    <t>MAMOIADA</t>
  </si>
  <si>
    <t>469742930471751402</t>
  </si>
  <si>
    <t>11141372</t>
  </si>
  <si>
    <t>VILLAMAR</t>
  </si>
  <si>
    <t>471442930519177702</t>
  </si>
  <si>
    <t>11116825</t>
  </si>
  <si>
    <t>ORUNE</t>
  </si>
  <si>
    <t>471942930548031302</t>
  </si>
  <si>
    <t>11116059</t>
  </si>
  <si>
    <t>USELLUS</t>
  </si>
  <si>
    <t>472242930480688601</t>
  </si>
  <si>
    <t>11116821</t>
  </si>
  <si>
    <t>SADALI</t>
  </si>
  <si>
    <t>472442930516125302</t>
  </si>
  <si>
    <t>11116070</t>
  </si>
  <si>
    <t>NURACHI</t>
  </si>
  <si>
    <t>472442930533753802</t>
  </si>
  <si>
    <t>11141739</t>
  </si>
  <si>
    <t>AGGIUS</t>
  </si>
  <si>
    <t>472842930529543301</t>
  </si>
  <si>
    <t>11140176</t>
  </si>
  <si>
    <t>BUGGERRU</t>
  </si>
  <si>
    <t>475342930533480402</t>
  </si>
  <si>
    <t>11116028</t>
  </si>
  <si>
    <t>ALBAGIARA</t>
  </si>
  <si>
    <t>476142930527268702</t>
  </si>
  <si>
    <t>11136880</t>
  </si>
  <si>
    <t>CURCURIS</t>
  </si>
  <si>
    <t>479142930544767301</t>
  </si>
  <si>
    <t>11139989</t>
  </si>
  <si>
    <t>TULA</t>
  </si>
  <si>
    <t>481242930451908901</t>
  </si>
  <si>
    <t>11136433</t>
  </si>
  <si>
    <t>OLZAI</t>
  </si>
  <si>
    <t>481342930459210702</t>
  </si>
  <si>
    <t>11145096</t>
  </si>
  <si>
    <t>PISCINAS</t>
  </si>
  <si>
    <t>481842930453811401</t>
  </si>
  <si>
    <t>18001304</t>
  </si>
  <si>
    <t>MORES</t>
  </si>
  <si>
    <t>483442930545936002</t>
  </si>
  <si>
    <t>11136603</t>
  </si>
  <si>
    <t>LODÈ</t>
  </si>
  <si>
    <t>484342930543059601</t>
  </si>
  <si>
    <t>11116865</t>
  </si>
  <si>
    <t>SINDIA</t>
  </si>
  <si>
    <t>493142930480139801</t>
  </si>
  <si>
    <t>11116030</t>
  </si>
  <si>
    <t>ULÀ TIRSO</t>
  </si>
  <si>
    <t>493442930510933301</t>
  </si>
  <si>
    <t>11140018</t>
  </si>
  <si>
    <t>ARDARA</t>
  </si>
  <si>
    <t>503742930525386401</t>
  </si>
  <si>
    <t>11116732</t>
  </si>
  <si>
    <t>OROTELLI</t>
  </si>
  <si>
    <t>505742930454327802</t>
  </si>
  <si>
    <t>11135906</t>
  </si>
  <si>
    <t>SERDIANA</t>
  </si>
  <si>
    <t>507442930534261702</t>
  </si>
  <si>
    <t>11116045</t>
  </si>
  <si>
    <t>SANTA GIUSTA</t>
  </si>
  <si>
    <t>509642930520079401</t>
  </si>
  <si>
    <t>11139808</t>
  </si>
  <si>
    <t>NURRI</t>
  </si>
  <si>
    <t>511342929613283702</t>
  </si>
  <si>
    <t>11117055</t>
  </si>
  <si>
    <t>ORTUERI</t>
  </si>
  <si>
    <t>513042930464313501</t>
  </si>
  <si>
    <t>47778</t>
  </si>
  <si>
    <t>PORTO TORRES</t>
  </si>
  <si>
    <t>515042930519916902</t>
  </si>
  <si>
    <t>11137827</t>
  </si>
  <si>
    <t>MARACALAGONIS</t>
  </si>
  <si>
    <t>515042930548602902</t>
  </si>
  <si>
    <t>11116014</t>
  </si>
  <si>
    <t>SAN VERO MILIS</t>
  </si>
  <si>
    <t>516142930459157302</t>
  </si>
  <si>
    <t>11128289</t>
  </si>
  <si>
    <t>STINTINO</t>
  </si>
  <si>
    <t>516942930536217702</t>
  </si>
  <si>
    <t>11135533</t>
  </si>
  <si>
    <t>VILLANOVA TRUSCHEDU</t>
  </si>
  <si>
    <t>524742930524888502</t>
  </si>
  <si>
    <t>11118031</t>
  </si>
  <si>
    <t>PUTIFIGARI</t>
  </si>
  <si>
    <t>525542930519128501</t>
  </si>
  <si>
    <t>11118442</t>
  </si>
  <si>
    <t>ITTIREDDU</t>
  </si>
  <si>
    <t>527742930539602001</t>
  </si>
  <si>
    <t>11148719</t>
  </si>
  <si>
    <t>TERGU</t>
  </si>
  <si>
    <t>527942930527946202</t>
  </si>
  <si>
    <t>707989</t>
  </si>
  <si>
    <t>MANDAS</t>
  </si>
  <si>
    <t>528942930517857701</t>
  </si>
  <si>
    <t>11116798</t>
  </si>
  <si>
    <t>FLUSSIO</t>
  </si>
  <si>
    <t>531642930509346502</t>
  </si>
  <si>
    <t>11138480</t>
  </si>
  <si>
    <t>CAPOTERRA</t>
  </si>
  <si>
    <t>531742930478634302</t>
  </si>
  <si>
    <t>11116817</t>
  </si>
  <si>
    <t>USSASSAI</t>
  </si>
  <si>
    <t>535842930475256801</t>
  </si>
  <si>
    <t>11116733</t>
  </si>
  <si>
    <t>LEI</t>
  </si>
  <si>
    <t>537842930539585501</t>
  </si>
  <si>
    <t>11121219</t>
  </si>
  <si>
    <t>VILLANOVAFRANCA</t>
  </si>
  <si>
    <t>538842930458550301</t>
  </si>
  <si>
    <t>11135709</t>
  </si>
  <si>
    <t>SAN VITO</t>
  </si>
  <si>
    <t>541642930549264901</t>
  </si>
  <si>
    <t>11136657</t>
  </si>
  <si>
    <t>SILIQUA</t>
  </si>
  <si>
    <t>542042930527285602</t>
  </si>
  <si>
    <t>11151078</t>
  </si>
  <si>
    <t>POSADA</t>
  </si>
  <si>
    <t>545442930549864302</t>
  </si>
  <si>
    <t>11136508</t>
  </si>
  <si>
    <t>SEDILO</t>
  </si>
  <si>
    <t>549842930531368902</t>
  </si>
  <si>
    <t>11118089</t>
  </si>
  <si>
    <t>BONORVA</t>
  </si>
  <si>
    <t>557242930515969802</t>
  </si>
  <si>
    <t>11115965</t>
  </si>
  <si>
    <t>BOLOTANA</t>
  </si>
  <si>
    <t>561542928897699201</t>
  </si>
  <si>
    <t>11117935</t>
  </si>
  <si>
    <t>LAERRU</t>
  </si>
  <si>
    <t>567242930538634301</t>
  </si>
  <si>
    <t>11138487</t>
  </si>
  <si>
    <t>SELEGAS</t>
  </si>
  <si>
    <t>568942930521809401</t>
  </si>
  <si>
    <t>11116830</t>
  </si>
  <si>
    <t>MAGOMADAS</t>
  </si>
  <si>
    <t>569042930522915601</t>
  </si>
  <si>
    <t>53091</t>
  </si>
  <si>
    <t>MARTIS</t>
  </si>
  <si>
    <t>571442930518125902</t>
  </si>
  <si>
    <t>11120829</t>
  </si>
  <si>
    <t>DOMUSNOVAS</t>
  </si>
  <si>
    <t>583742930549754102</t>
  </si>
  <si>
    <t>11116689</t>
  </si>
  <si>
    <t>ULASSAI</t>
  </si>
  <si>
    <t>585642930015479602</t>
  </si>
  <si>
    <t>48252</t>
  </si>
  <si>
    <t>CHIARAMONTI</t>
  </si>
  <si>
    <t>587942930524650302</t>
  </si>
  <si>
    <t>11136034</t>
  </si>
  <si>
    <t>589842930532627701</t>
  </si>
  <si>
    <t>11139827</t>
  </si>
  <si>
    <t>DESULO</t>
  </si>
  <si>
    <t>592542930471919401</t>
  </si>
  <si>
    <t>721090</t>
  </si>
  <si>
    <t>VILLACIDRO</t>
  </si>
  <si>
    <t>592542930473120501</t>
  </si>
  <si>
    <t>11136858</t>
  </si>
  <si>
    <t>OSIDDA</t>
  </si>
  <si>
    <t>596342930519682902</t>
  </si>
  <si>
    <t>22742</t>
  </si>
  <si>
    <t>JERZU</t>
  </si>
  <si>
    <t>598742930532516401</t>
  </si>
  <si>
    <t>11139815</t>
  </si>
  <si>
    <t>ESCOLCA</t>
  </si>
  <si>
    <t>598942930524473502</t>
  </si>
  <si>
    <t>11121141</t>
  </si>
  <si>
    <t>GONNESA</t>
  </si>
  <si>
    <t>603542930459425401</t>
  </si>
  <si>
    <t>11150542</t>
  </si>
  <si>
    <t>MONSERRATO</t>
  </si>
  <si>
    <t>606442930266044402</t>
  </si>
  <si>
    <t>19170757</t>
  </si>
  <si>
    <t>MUROS</t>
  </si>
  <si>
    <t>606542930474426001</t>
  </si>
  <si>
    <t>11141138</t>
  </si>
  <si>
    <t>GIRASOLE</t>
  </si>
  <si>
    <t>606542930508410601</t>
  </si>
  <si>
    <t>11116813</t>
  </si>
  <si>
    <t>ARITZO</t>
  </si>
  <si>
    <t>609142930478083502</t>
  </si>
  <si>
    <t>17152769</t>
  </si>
  <si>
    <t>SARROCH</t>
  </si>
  <si>
    <t>611242930456564601</t>
  </si>
  <si>
    <t>11136613</t>
  </si>
  <si>
    <t>OLLASTRA</t>
  </si>
  <si>
    <t>614042930510485702</t>
  </si>
  <si>
    <t>11117955</t>
  </si>
  <si>
    <t>CARGEGHE</t>
  </si>
  <si>
    <t>618642930476813602</t>
  </si>
  <si>
    <t>11136779</t>
  </si>
  <si>
    <t>LOCULI</t>
  </si>
  <si>
    <t>621942930527380301</t>
  </si>
  <si>
    <t>11141812</t>
  </si>
  <si>
    <t>SANT'ANTONIO DI GALLURA</t>
  </si>
  <si>
    <t>622342930454373401</t>
  </si>
  <si>
    <t>25180</t>
  </si>
  <si>
    <t>MEANA SARDO</t>
  </si>
  <si>
    <t>628442930546282602</t>
  </si>
  <si>
    <t>11116691</t>
  </si>
  <si>
    <t>OSINI</t>
  </si>
  <si>
    <t>636942930472736801</t>
  </si>
  <si>
    <t>11138568</t>
  </si>
  <si>
    <t>ORTACESUS</t>
  </si>
  <si>
    <t>639442928988290801</t>
  </si>
  <si>
    <t>11136365</t>
  </si>
  <si>
    <t>ARBOREA</t>
  </si>
  <si>
    <t>641342930545059402</t>
  </si>
  <si>
    <t>11117616</t>
  </si>
  <si>
    <t>MONTELEONE ROCCA DORIA</t>
  </si>
  <si>
    <t>643642930467218502</t>
  </si>
  <si>
    <t>20938794</t>
  </si>
  <si>
    <t>U.C. BASSO CAMPIDANO</t>
  </si>
  <si>
    <t>646642930546590201</t>
  </si>
  <si>
    <t>20997685</t>
  </si>
  <si>
    <t>U.C. TREXENTA</t>
  </si>
  <si>
    <t>648342930527411001</t>
  </si>
  <si>
    <t>66322</t>
  </si>
  <si>
    <t>LOIRI PORTO SAN PAOLO</t>
  </si>
  <si>
    <t>648942929567799701</t>
  </si>
  <si>
    <t>11119390</t>
  </si>
  <si>
    <t>ITTIRI</t>
  </si>
  <si>
    <t>649142930535333102</t>
  </si>
  <si>
    <t>24760058</t>
  </si>
  <si>
    <t>UNIONE DEI COMUNI ''ALTA GALLURA''</t>
  </si>
  <si>
    <t>652542930454752501</t>
  </si>
  <si>
    <t>11116064</t>
  </si>
  <si>
    <t>SIRIS</t>
  </si>
  <si>
    <t>653342930508972101</t>
  </si>
  <si>
    <t>11116849</t>
  </si>
  <si>
    <t>ATZARA</t>
  </si>
  <si>
    <t>653842930473075901</t>
  </si>
  <si>
    <t>11136737</t>
  </si>
  <si>
    <t>OSILO</t>
  </si>
  <si>
    <t>654642930453465602</t>
  </si>
  <si>
    <t>11141367</t>
  </si>
  <si>
    <t>VILLANOVAFORRU</t>
  </si>
  <si>
    <t>665642930550842201</t>
  </si>
  <si>
    <t>11136511</t>
  </si>
  <si>
    <t>SOLEMINIS</t>
  </si>
  <si>
    <t>665742930527645201</t>
  </si>
  <si>
    <t>11116082</t>
  </si>
  <si>
    <t>NORBELLO</t>
  </si>
  <si>
    <t>665842929380279101</t>
  </si>
  <si>
    <t>11136697</t>
  </si>
  <si>
    <t>DECIMOPUTZU</t>
  </si>
  <si>
    <t>667442930464212402</t>
  </si>
  <si>
    <t>10701404</t>
  </si>
  <si>
    <t>QUARTUCCIU</t>
  </si>
  <si>
    <t>669242930527333102</t>
  </si>
  <si>
    <t>11115963</t>
  </si>
  <si>
    <t>669242930529373802</t>
  </si>
  <si>
    <t>720677</t>
  </si>
  <si>
    <t>SETZU</t>
  </si>
  <si>
    <t>671242930455919502</t>
  </si>
  <si>
    <t>11142087</t>
  </si>
  <si>
    <t>NORAGUGUME</t>
  </si>
  <si>
    <t>674342930524419701</t>
  </si>
  <si>
    <t>11140128</t>
  </si>
  <si>
    <t>TRATALIAS</t>
  </si>
  <si>
    <t>677242928988167902</t>
  </si>
  <si>
    <t>11116795</t>
  </si>
  <si>
    <t>BORTIGALI</t>
  </si>
  <si>
    <t>677742930447987101</t>
  </si>
  <si>
    <t>46725</t>
  </si>
  <si>
    <t>OZIERI</t>
  </si>
  <si>
    <t>682842930526003901</t>
  </si>
  <si>
    <t>11118480</t>
  </si>
  <si>
    <t>QUARTU SANT'ELENA</t>
  </si>
  <si>
    <t>683442930464374402</t>
  </si>
  <si>
    <t>11121246</t>
  </si>
  <si>
    <t>COLLINAS</t>
  </si>
  <si>
    <t>686642930530558201</t>
  </si>
  <si>
    <t>11141170</t>
  </si>
  <si>
    <t>ARZANA</t>
  </si>
  <si>
    <t>689142930539934701</t>
  </si>
  <si>
    <t>11135574</t>
  </si>
  <si>
    <t>SOLARUSSA</t>
  </si>
  <si>
    <t>692042930476840302</t>
  </si>
  <si>
    <t>11116680</t>
  </si>
  <si>
    <t>OTTANA</t>
  </si>
  <si>
    <t>697442930527780301</t>
  </si>
  <si>
    <t>11140203</t>
  </si>
  <si>
    <t>NARCAO</t>
  </si>
  <si>
    <t>701642930527873402</t>
  </si>
  <si>
    <t>11116063</t>
  </si>
  <si>
    <t>MORGONGIORI</t>
  </si>
  <si>
    <t>704842930518386102</t>
  </si>
  <si>
    <t>11138020</t>
  </si>
  <si>
    <t>DECIMOMANNU</t>
  </si>
  <si>
    <t>706542930549790602</t>
  </si>
  <si>
    <t>701799</t>
  </si>
  <si>
    <t>SENNORI</t>
  </si>
  <si>
    <t>711542930534089201</t>
  </si>
  <si>
    <t>11149589</t>
  </si>
  <si>
    <t>SANTA MARIA COGHINAS</t>
  </si>
  <si>
    <t>713042930547421102</t>
  </si>
  <si>
    <t>11136400</t>
  </si>
  <si>
    <t>SARULE</t>
  </si>
  <si>
    <t>717642929528798602</t>
  </si>
  <si>
    <t>11137074</t>
  </si>
  <si>
    <t>ASUNI</t>
  </si>
  <si>
    <t>727142930516918701</t>
  </si>
  <si>
    <t>11116017</t>
  </si>
  <si>
    <t>TORTOLÌ</t>
  </si>
  <si>
    <t>729942930528741801</t>
  </si>
  <si>
    <t>11140184</t>
  </si>
  <si>
    <t>PORTOSCUSO</t>
  </si>
  <si>
    <t>733542929012617102</t>
  </si>
  <si>
    <t>722291</t>
  </si>
  <si>
    <t>CALANGIANUS</t>
  </si>
  <si>
    <t>733842929800091802</t>
  </si>
  <si>
    <t>11118063</t>
  </si>
  <si>
    <t>MARA</t>
  </si>
  <si>
    <t>735442930475264201</t>
  </si>
  <si>
    <t>11141406</t>
  </si>
  <si>
    <t>LAS PLASSAS</t>
  </si>
  <si>
    <t>739342930534811301</t>
  </si>
  <si>
    <t>703033</t>
  </si>
  <si>
    <t>BESSUDE</t>
  </si>
  <si>
    <t>742742930510071001</t>
  </si>
  <si>
    <t>11116018</t>
  </si>
  <si>
    <t>ABBASANTA</t>
  </si>
  <si>
    <t>743442930541434601</t>
  </si>
  <si>
    <t>11116235</t>
  </si>
  <si>
    <t>POZZOMAGGIORE</t>
  </si>
  <si>
    <t>743542930544765102</t>
  </si>
  <si>
    <t>11116861</t>
  </si>
  <si>
    <t>LOCERI</t>
  </si>
  <si>
    <t>745042930478192601</t>
  </si>
  <si>
    <t>44997</t>
  </si>
  <si>
    <t>746742930479918902</t>
  </si>
  <si>
    <t>24930316</t>
  </si>
  <si>
    <t>UNIONE DEI COMUNI DEL GUILCIER</t>
  </si>
  <si>
    <t>748042930531543202</t>
  </si>
  <si>
    <t>21556</t>
  </si>
  <si>
    <t>749042930534927002</t>
  </si>
  <si>
    <t>25084045</t>
  </si>
  <si>
    <t>UNIONE DEI COMUNI DEL GERREI</t>
  </si>
  <si>
    <t>752142930526027902</t>
  </si>
  <si>
    <t>11138448</t>
  </si>
  <si>
    <t>VILLASPECIOSA</t>
  </si>
  <si>
    <t>752442930525788701</t>
  </si>
  <si>
    <t>11118041</t>
  </si>
  <si>
    <t>SILIGO</t>
  </si>
  <si>
    <t>754742930519092101</t>
  </si>
  <si>
    <t>11116973</t>
  </si>
  <si>
    <t>ESTERZILI</t>
  </si>
  <si>
    <t>754842929194568002</t>
  </si>
  <si>
    <t>11139980</t>
  </si>
  <si>
    <t>ILLORAI</t>
  </si>
  <si>
    <t>755442930475572701</t>
  </si>
  <si>
    <t>11149641</t>
  </si>
  <si>
    <t>PULA</t>
  </si>
  <si>
    <t>756642930480195101</t>
  </si>
  <si>
    <t>701438</t>
  </si>
  <si>
    <t>SEDINI</t>
  </si>
  <si>
    <t>757742928757969001</t>
  </si>
  <si>
    <t>12504137</t>
  </si>
  <si>
    <t>BULZI</t>
  </si>
  <si>
    <t>758242930524619902</t>
  </si>
  <si>
    <t>94457</t>
  </si>
  <si>
    <t>VILLA SAN PIETRO</t>
  </si>
  <si>
    <t>758742930509973401</t>
  </si>
  <si>
    <t>11116048</t>
  </si>
  <si>
    <t>ALES</t>
  </si>
  <si>
    <t>762142930519940701</t>
  </si>
  <si>
    <t>11116044</t>
  </si>
  <si>
    <t>GHILARZA</t>
  </si>
  <si>
    <t>763442930459100501</t>
  </si>
  <si>
    <t>11116745</t>
  </si>
  <si>
    <t>SEUI</t>
  </si>
  <si>
    <t>769542930449226601</t>
  </si>
  <si>
    <t>11116043</t>
  </si>
  <si>
    <t>TRAMATZA</t>
  </si>
  <si>
    <t>771442930531741101</t>
  </si>
  <si>
    <t>11138528</t>
  </si>
  <si>
    <t>BURCEI</t>
  </si>
  <si>
    <t>772442930525244601</t>
  </si>
  <si>
    <t>11141001</t>
  </si>
  <si>
    <t>TRIEI</t>
  </si>
  <si>
    <t>774442930516563901</t>
  </si>
  <si>
    <t>11140077</t>
  </si>
  <si>
    <t>LACONI</t>
  </si>
  <si>
    <t>776342930543786801</t>
  </si>
  <si>
    <t>11116502</t>
  </si>
  <si>
    <t>OROSEI</t>
  </si>
  <si>
    <t>781742930545603602</t>
  </si>
  <si>
    <t>11116024</t>
  </si>
  <si>
    <t>GONNOSNÒ</t>
  </si>
  <si>
    <t>782042930519983001</t>
  </si>
  <si>
    <t>11117804</t>
  </si>
  <si>
    <t>FLUMINIMAGGIORE</t>
  </si>
  <si>
    <t>783142930524033101</t>
  </si>
  <si>
    <t>11118078</t>
  </si>
  <si>
    <t>COSSOINE</t>
  </si>
  <si>
    <t>783142930540793602</t>
  </si>
  <si>
    <t>24930291</t>
  </si>
  <si>
    <t>UNIONE DEI COMUNI ALTA MARMILLA</t>
  </si>
  <si>
    <t>783442930475894501</t>
  </si>
  <si>
    <t>11139832</t>
  </si>
  <si>
    <t>GENONI</t>
  </si>
  <si>
    <t>783842930548599002</t>
  </si>
  <si>
    <t>11116702</t>
  </si>
  <si>
    <t>SILANUS</t>
  </si>
  <si>
    <t>785242928042281901</t>
  </si>
  <si>
    <t>11138563</t>
  </si>
  <si>
    <t>BARRALI</t>
  </si>
  <si>
    <t>788142930480566001</t>
  </si>
  <si>
    <t>11140986</t>
  </si>
  <si>
    <t>SARDARA</t>
  </si>
  <si>
    <t>788342930516599802</t>
  </si>
  <si>
    <t>11135798</t>
  </si>
  <si>
    <t>CABRAS</t>
  </si>
  <si>
    <t>789842929761637902</t>
  </si>
  <si>
    <t>12533132</t>
  </si>
  <si>
    <t>GENURI</t>
  </si>
  <si>
    <t>793842930454257301</t>
  </si>
  <si>
    <t>11136870</t>
  </si>
  <si>
    <t>ONIFAI</t>
  </si>
  <si>
    <t>796742930548112102</t>
  </si>
  <si>
    <t>11116068</t>
  </si>
  <si>
    <t>VILLA SANT'ANTONIO</t>
  </si>
  <si>
    <t>802242930478439602</t>
  </si>
  <si>
    <t>25499805</t>
  </si>
  <si>
    <t>UNIONE DEI COMUNI NORA E BITHIA</t>
  </si>
  <si>
    <t>803542930532680301</t>
  </si>
  <si>
    <t>11136726</t>
  </si>
  <si>
    <t>NUGHEDU SANTA VITTORIA</t>
  </si>
  <si>
    <t>805242930480563402</t>
  </si>
  <si>
    <t>708174</t>
  </si>
  <si>
    <t>TEULADA</t>
  </si>
  <si>
    <t>805742930458053401</t>
  </si>
  <si>
    <t>11116065</t>
  </si>
  <si>
    <t>MASULLAS</t>
  </si>
  <si>
    <t>807442930532775301</t>
  </si>
  <si>
    <t>11136330</t>
  </si>
  <si>
    <t>SCANO DI MONTIFERRO</t>
  </si>
  <si>
    <t>811642930476767801</t>
  </si>
  <si>
    <t>11117936</t>
  </si>
  <si>
    <t>PATTADA</t>
  </si>
  <si>
    <t>812642930516099601</t>
  </si>
  <si>
    <t>11139916</t>
  </si>
  <si>
    <t>BULTEI</t>
  </si>
  <si>
    <t>815742930455532001</t>
  </si>
  <si>
    <t>11140322</t>
  </si>
  <si>
    <t>MASAINAS</t>
  </si>
  <si>
    <t>816542930516310401</t>
  </si>
  <si>
    <t>11116812</t>
  </si>
  <si>
    <t>ISILI</t>
  </si>
  <si>
    <t>818342930529817502</t>
  </si>
  <si>
    <t>11140438</t>
  </si>
  <si>
    <t>SANTADI</t>
  </si>
  <si>
    <t>824542930550604002</t>
  </si>
  <si>
    <t>25540</t>
  </si>
  <si>
    <t>TONARA</t>
  </si>
  <si>
    <t>828842930531300102</t>
  </si>
  <si>
    <t>11128291</t>
  </si>
  <si>
    <t>VILLASALTO</t>
  </si>
  <si>
    <t>832642930520792801</t>
  </si>
  <si>
    <t>11141214</t>
  </si>
  <si>
    <t>LOTZORAI</t>
  </si>
  <si>
    <t>836142930474183802</t>
  </si>
  <si>
    <t>11137008</t>
  </si>
  <si>
    <t>SINI</t>
  </si>
  <si>
    <t>837742928967046502</t>
  </si>
  <si>
    <t>87835</t>
  </si>
  <si>
    <t>ARBUS</t>
  </si>
  <si>
    <t>841342928096721201</t>
  </si>
  <si>
    <t>11140029</t>
  </si>
  <si>
    <t>BURGOS</t>
  </si>
  <si>
    <t>844842930546514402</t>
  </si>
  <si>
    <t>11118020</t>
  </si>
  <si>
    <t>TEMPIO PAUSANIA</t>
  </si>
  <si>
    <t>846942930475716502</t>
  </si>
  <si>
    <t>11141220</t>
  </si>
  <si>
    <t>TUILI</t>
  </si>
  <si>
    <t>848942930549774301</t>
  </si>
  <si>
    <t>24930317</t>
  </si>
  <si>
    <t>UNIONE DEI COMUNI COROS</t>
  </si>
  <si>
    <t>852942930473536101</t>
  </si>
  <si>
    <t>11116054</t>
  </si>
  <si>
    <t>RUINAS</t>
  </si>
  <si>
    <t>853442930546952402</t>
  </si>
  <si>
    <t>11116041</t>
  </si>
  <si>
    <t>TRESNURAGHES</t>
  </si>
  <si>
    <t>854242930547722102</t>
  </si>
  <si>
    <t>11116020</t>
  </si>
  <si>
    <t>SANTU LUSSURGIU</t>
  </si>
  <si>
    <t>857742930525646702</t>
  </si>
  <si>
    <t>11118021</t>
  </si>
  <si>
    <t>PLOAGHE</t>
  </si>
  <si>
    <t>858142930469390602</t>
  </si>
  <si>
    <t>25499790</t>
  </si>
  <si>
    <t>UNIONE COMUNI VALLE DEL PARDU E DEI TACCHI OGLIASTRA MERIDIO</t>
  </si>
  <si>
    <t>861642930478205701</t>
  </si>
  <si>
    <t>11144868</t>
  </si>
  <si>
    <t>PADRU</t>
  </si>
  <si>
    <t>863450453704106301</t>
  </si>
  <si>
    <t>29959465</t>
  </si>
  <si>
    <t>UNIONE DEI COMUNI RIVIERA DI GALLURA</t>
  </si>
  <si>
    <t>865742930528998502</t>
  </si>
  <si>
    <t>11116029</t>
  </si>
  <si>
    <t>RIOLA SARDO</t>
  </si>
  <si>
    <t>867142930454378502</t>
  </si>
  <si>
    <t>11139990</t>
  </si>
  <si>
    <t>TETI</t>
  </si>
  <si>
    <t>867342930538873202</t>
  </si>
  <si>
    <t>11129276</t>
  </si>
  <si>
    <t>SERRENTI</t>
  </si>
  <si>
    <t>872142930525374001</t>
  </si>
  <si>
    <t>11116834</t>
  </si>
  <si>
    <t>ORROLI</t>
  </si>
  <si>
    <t>876142930516358702</t>
  </si>
  <si>
    <t>11137687</t>
  </si>
  <si>
    <t>GONI</t>
  </si>
  <si>
    <t>876342929194683901</t>
  </si>
  <si>
    <t>73355</t>
  </si>
  <si>
    <t>IGLESIAS</t>
  </si>
  <si>
    <t>877042930520595202</t>
  </si>
  <si>
    <t>11118433</t>
  </si>
  <si>
    <t>FLORINAS</t>
  </si>
  <si>
    <t>878642930453062702</t>
  </si>
  <si>
    <t>11116072</t>
  </si>
  <si>
    <t>TADASUNI</t>
  </si>
  <si>
    <t>879342930550665702</t>
  </si>
  <si>
    <t>11137454</t>
  </si>
  <si>
    <t>UTA</t>
  </si>
  <si>
    <t>881342930524302201</t>
  </si>
  <si>
    <t>11141121</t>
  </si>
  <si>
    <t>SEGARIU</t>
  </si>
  <si>
    <t>885442929543839302</t>
  </si>
  <si>
    <t>702669</t>
  </si>
  <si>
    <t>ASSEMINI</t>
  </si>
  <si>
    <t>886242930534854202</t>
  </si>
  <si>
    <t>11137041</t>
  </si>
  <si>
    <t>ARDAULI</t>
  </si>
  <si>
    <t>887942930461968101</t>
  </si>
  <si>
    <t>11116011</t>
  </si>
  <si>
    <t>BONARCADO</t>
  </si>
  <si>
    <t>891842930529493501</t>
  </si>
  <si>
    <t>11135496</t>
  </si>
  <si>
    <t>SIAMANNA</t>
  </si>
  <si>
    <t>894742930518898001</t>
  </si>
  <si>
    <t>11116832</t>
  </si>
  <si>
    <t>ESCALAPLANO</t>
  </si>
  <si>
    <t>899142930520949702</t>
  </si>
  <si>
    <t>11116061</t>
  </si>
  <si>
    <t>CUGLIERI</t>
  </si>
  <si>
    <t>904742930459111701</t>
  </si>
  <si>
    <t>11116406</t>
  </si>
  <si>
    <t>TELTI</t>
  </si>
  <si>
    <t>909942930477516702</t>
  </si>
  <si>
    <t>24930344</t>
  </si>
  <si>
    <t>UNIONE DEI COMUNI ''MARMILLA''</t>
  </si>
  <si>
    <t>911442930460199502</t>
  </si>
  <si>
    <t>11117327</t>
  </si>
  <si>
    <t>BOTTIDDA</t>
  </si>
  <si>
    <t>911542930517724801</t>
  </si>
  <si>
    <t>11120702</t>
  </si>
  <si>
    <t>GESTURI</t>
  </si>
  <si>
    <t>911742928832515201</t>
  </si>
  <si>
    <t>24757</t>
  </si>
  <si>
    <t>GADONI</t>
  </si>
  <si>
    <t>914542930536758902</t>
  </si>
  <si>
    <t>24073912</t>
  </si>
  <si>
    <t>UNIONE DEI COMUNI 'PARTE MONTIS'</t>
  </si>
  <si>
    <t>914542930547475602</t>
  </si>
  <si>
    <t>11136413</t>
  </si>
  <si>
    <t>TORPÈ</t>
  </si>
  <si>
    <t>914742930547647501</t>
  </si>
  <si>
    <t>11136578</t>
  </si>
  <si>
    <t>TORRALBA</t>
  </si>
  <si>
    <t>918142930253656501</t>
  </si>
  <si>
    <t>11121349</t>
  </si>
  <si>
    <t>MUSEI</t>
  </si>
  <si>
    <t>921942930550317201</t>
  </si>
  <si>
    <t>11135776</t>
  </si>
  <si>
    <t>SELARGIUS</t>
  </si>
  <si>
    <t>923642929649319001</t>
  </si>
  <si>
    <t>11117954</t>
  </si>
  <si>
    <t>LURAS</t>
  </si>
  <si>
    <t>927642930476937502</t>
  </si>
  <si>
    <t>11116538</t>
  </si>
  <si>
    <t>LANUSEI</t>
  </si>
  <si>
    <t>929342930454829702</t>
  </si>
  <si>
    <t>11139939</t>
  </si>
  <si>
    <t>VILLANOVA TULO</t>
  </si>
  <si>
    <t>933742930538047201</t>
  </si>
  <si>
    <t>708244</t>
  </si>
  <si>
    <t>SANT'ANDREA FRIUS</t>
  </si>
  <si>
    <t>939342930523241902</t>
  </si>
  <si>
    <t>11136536</t>
  </si>
  <si>
    <t>GAVOI</t>
  </si>
  <si>
    <t>939642930451471602</t>
  </si>
  <si>
    <t>723816</t>
  </si>
  <si>
    <t>SUNI</t>
  </si>
  <si>
    <t>941442930479692801</t>
  </si>
  <si>
    <t>40058</t>
  </si>
  <si>
    <t>SANTA TERESA GALLURA</t>
  </si>
  <si>
    <t>944242930445392502</t>
  </si>
  <si>
    <t>11139824</t>
  </si>
  <si>
    <t>GERGEI</t>
  </si>
  <si>
    <t>945642930478660402</t>
  </si>
  <si>
    <t>11141308</t>
  </si>
  <si>
    <t>USSANA</t>
  </si>
  <si>
    <t>945942930479528601</t>
  </si>
  <si>
    <t>25616984</t>
  </si>
  <si>
    <t>UNIONE DEI COMUNI DEL MONTIFERRU E ALTO CAMPIDANO</t>
  </si>
  <si>
    <t>948442930547843002</t>
  </si>
  <si>
    <t>11136725</t>
  </si>
  <si>
    <t>VALLEDORIA</t>
  </si>
  <si>
    <t>949642930473528401</t>
  </si>
  <si>
    <t>11116038</t>
  </si>
  <si>
    <t>MILIS</t>
  </si>
  <si>
    <t>951642930545898901</t>
  </si>
  <si>
    <t>11116051</t>
  </si>
  <si>
    <t>PAULILATINO</t>
  </si>
  <si>
    <t>954242930528200102</t>
  </si>
  <si>
    <t>11121220</t>
  </si>
  <si>
    <t>SAMASSI</t>
  </si>
  <si>
    <t>955342928159200301</t>
  </si>
  <si>
    <t>47131</t>
  </si>
  <si>
    <t>ALGHERO</t>
  </si>
  <si>
    <t>958242930545285202</t>
  </si>
  <si>
    <t>24760048</t>
  </si>
  <si>
    <t>UNIONE DEI COMUNI DELLA BARBAGIA</t>
  </si>
  <si>
    <t>966842930546828601</t>
  </si>
  <si>
    <t>11142055</t>
  </si>
  <si>
    <t>MACOMER</t>
  </si>
  <si>
    <t>971642930528796401</t>
  </si>
  <si>
    <t>24640</t>
  </si>
  <si>
    <t>SORGONO</t>
  </si>
  <si>
    <t>972542928779048802</t>
  </si>
  <si>
    <t>11139820</t>
  </si>
  <si>
    <t>NURAGUS</t>
  </si>
  <si>
    <t>973742930459430801</t>
  </si>
  <si>
    <t>11141252</t>
  </si>
  <si>
    <t>URZULEI</t>
  </si>
  <si>
    <t>974342930526845102</t>
  </si>
  <si>
    <t>11138102</t>
  </si>
  <si>
    <t>SIURGUS DONIGALA</t>
  </si>
  <si>
    <t>976142930517873802</t>
  </si>
  <si>
    <t>11136364</t>
  </si>
  <si>
    <t>LULA</t>
  </si>
  <si>
    <t>976842930528358801</t>
  </si>
  <si>
    <t>11151428</t>
  </si>
  <si>
    <t>LODINE</t>
  </si>
  <si>
    <t>982242930460539502</t>
  </si>
  <si>
    <t>11116276</t>
  </si>
  <si>
    <t>BERCHIDDA</t>
  </si>
  <si>
    <t>984842930522944902</t>
  </si>
  <si>
    <t>716686</t>
  </si>
  <si>
    <t>BUDDUSÒ</t>
  </si>
  <si>
    <t>985142928043557302</t>
  </si>
  <si>
    <t>11141404</t>
  </si>
  <si>
    <t>BARUMINI</t>
  </si>
  <si>
    <t>985242928800758901</t>
  </si>
  <si>
    <t>11115967</t>
  </si>
  <si>
    <t>985642930550518002</t>
  </si>
  <si>
    <t>11116799</t>
  </si>
  <si>
    <t>SAGAMA</t>
  </si>
  <si>
    <t>986942930538931002</t>
  </si>
  <si>
    <t>11138162</t>
  </si>
  <si>
    <t>SINNAI</t>
  </si>
  <si>
    <t>987842930521523001</t>
  </si>
  <si>
    <t>11116069</t>
  </si>
  <si>
    <t>BARATILI SAN PIETRO</t>
  </si>
  <si>
    <t>987942930516014102</t>
  </si>
  <si>
    <t>11137347</t>
  </si>
  <si>
    <t>GUAMAGGIORE</t>
  </si>
  <si>
    <t>988442930454093302</t>
  </si>
  <si>
    <t>11135850</t>
  </si>
  <si>
    <t>OLMEDO</t>
  </si>
  <si>
    <t>992342930480155301</t>
  </si>
  <si>
    <t>11137174</t>
  </si>
  <si>
    <t>SENORBÌ</t>
  </si>
  <si>
    <t>992642930459466402</t>
  </si>
  <si>
    <t>11136671</t>
  </si>
  <si>
    <t>BIDONÌ</t>
  </si>
  <si>
    <t>995842930539241201</t>
  </si>
  <si>
    <t>11128445</t>
  </si>
  <si>
    <t>SAN SPERATE</t>
  </si>
  <si>
    <t>995942930477593501</t>
  </si>
  <si>
    <t>11137028</t>
  </si>
  <si>
    <t>ASSOLO</t>
  </si>
  <si>
    <t>996842930527901802</t>
  </si>
  <si>
    <t>11116763</t>
  </si>
  <si>
    <t>OLIENA</t>
  </si>
  <si>
    <t>998242930520997601</t>
  </si>
  <si>
    <t>11136515</t>
  </si>
  <si>
    <t>IRGOLI</t>
  </si>
  <si>
    <t>998542930473876202</t>
  </si>
  <si>
    <t>11138966</t>
  </si>
  <si>
    <t>SIMALA</t>
  </si>
  <si>
    <t>998742930477922401</t>
  </si>
  <si>
    <t>11136029</t>
  </si>
  <si>
    <t>GALTELLÌ</t>
  </si>
  <si>
    <t>COMPARTO</t>
  </si>
  <si>
    <t>COMUNI</t>
  </si>
  <si>
    <t>UNIONI DI COMUNI</t>
  </si>
  <si>
    <t>Assegnazioni da fondone 2020 (netto quota agevolazioni Tari)</t>
  </si>
  <si>
    <t>Perdite  entrate 2020 da certificazione (netto Soggiorno, ristori IMU-OSP, agevolazioni Tari)</t>
  </si>
  <si>
    <t>Avanzo netto fondone 2020 (comprende maggiori/ minori spese)</t>
  </si>
  <si>
    <t>ACCONTO 2021 con clausola quota minima 200 euro</t>
  </si>
  <si>
    <t>Saldo 2021 quota disavanzi 2020</t>
  </si>
  <si>
    <t>Saldo 2021 quota Add.le IRPEF</t>
  </si>
  <si>
    <t>Saldo 2021 quota ristoro residuo</t>
  </si>
  <si>
    <t>SALDO 2021
(CSC 14lug)</t>
  </si>
  <si>
    <t>Totale fondone 2021</t>
  </si>
  <si>
    <t>Totale risorse certificazioe/ fondone 2021</t>
  </si>
  <si>
    <t>Stima fabbisogno 2021 (comprese soglie minime, quote intangibili e eventuale integrazione a salvaguardia)</t>
  </si>
  <si>
    <t>Test coerenza (risorse - fabbisogno &gt; 0)</t>
  </si>
  <si>
    <t>IMU 2021 (Art. 177, co. 2, DL 34/2020)</t>
  </si>
  <si>
    <t>Riepilogo saldo Fondone 2021</t>
  </si>
  <si>
    <t>Comuni e forme associative della regione</t>
  </si>
  <si>
    <t>Totale nazionale</t>
  </si>
  <si>
    <t>Totale gruppo</t>
  </si>
  <si>
    <t>9=6+7+8</t>
  </si>
  <si>
    <t>10=5+9</t>
  </si>
  <si>
    <t>13=11-12</t>
  </si>
  <si>
    <t>Stima minori entrate nette 2021</t>
  </si>
  <si>
    <t>IMU 2020 
definita nel 2021 (2a rata 2020 articoli 9 e 9-bis, DL 137/2020)</t>
  </si>
  <si>
    <t>Riepilogo assegnazioni fondone/certificazione 2020-2021</t>
  </si>
  <si>
    <t>Comune di</t>
  </si>
  <si>
    <t>pop</t>
  </si>
  <si>
    <t>ab.</t>
  </si>
  <si>
    <t>Eventuali rettifiche alla certificazione 2020</t>
  </si>
  <si>
    <t>in €/ab</t>
  </si>
  <si>
    <t>Dichiarato</t>
  </si>
  <si>
    <t>Rettificato</t>
  </si>
  <si>
    <t>differenza (segno + : peggioramento del saldo)</t>
  </si>
  <si>
    <t xml:space="preserve">Minori spese da FCDE </t>
  </si>
  <si>
    <t>Minori spese diverse</t>
  </si>
  <si>
    <t>Totale risorse certificazioe/fondone 2021</t>
  </si>
  <si>
    <r>
      <t xml:space="preserve">Test risorse 2021 
(risorse disponibili </t>
    </r>
    <r>
      <rPr>
        <sz val="10"/>
        <color theme="1"/>
        <rFont val="Arial Narrow"/>
        <family val="2"/>
      </rPr>
      <t>meno</t>
    </r>
    <r>
      <rPr>
        <i/>
        <sz val="10"/>
        <color theme="1"/>
        <rFont val="Arial Narrow"/>
        <family val="2"/>
      </rPr>
      <t xml:space="preserve"> fabbisogno stimato)</t>
    </r>
  </si>
  <si>
    <t>Altre assegnazioni 2021</t>
  </si>
  <si>
    <t>A</t>
  </si>
  <si>
    <t>B</t>
  </si>
  <si>
    <t>C</t>
  </si>
  <si>
    <t>D</t>
  </si>
  <si>
    <t>E</t>
  </si>
  <si>
    <t>Totale altre assegnazioni</t>
  </si>
  <si>
    <t>Ristoro soggiorno 2021 
(1a quota 250 mln.- CSC 22 giu)</t>
  </si>
  <si>
    <t>Fondo solidarietà alimentare allargato 2021</t>
  </si>
  <si>
    <t>Canone unico 2021 
(proiezione annua)</t>
  </si>
  <si>
    <t>Agevolazioni Tari non domestiche</t>
  </si>
  <si>
    <t>Minori spese 2020 "COVID-19" (d) (originale, con rettifica BZ)</t>
  </si>
  <si>
    <t>Minori spese 2020 "COVID-19" (d) rettificate</t>
  </si>
  <si>
    <t>di cui FCDE (da rettificare)</t>
  </si>
  <si>
    <t>di cui FCDE rettificate</t>
  </si>
  <si>
    <t>diff FCDE</t>
  </si>
  <si>
    <t>Minori spese diverse da certificazione</t>
  </si>
  <si>
    <t>Minori spese diverse rettificate</t>
  </si>
  <si>
    <t>diff altre minori spese</t>
  </si>
  <si>
    <t>Saldo complessivo netto 2020 (solo avanzi da fondone)</t>
  </si>
  <si>
    <t>Saldo netto da certificazione</t>
  </si>
  <si>
    <t>diff saldo netto</t>
  </si>
  <si>
    <t>diff minori entrate</t>
  </si>
  <si>
    <t>MINORI entrate 2020 nette NO REVISIONI</t>
  </si>
  <si>
    <t>Minori entrate (netto Soggiorno, ristori IMU-OSP, agevolazioni Tari)</t>
  </si>
  <si>
    <t>Saldo netto fondone 2020
(comprese minori/maggiori spese e rettifiche)</t>
  </si>
  <si>
    <t>Perdita netta finale 2020</t>
  </si>
  <si>
    <t>Assegnazioni da fondone 2020 
(netto agevolazioni Tari )</t>
  </si>
  <si>
    <t>Acconto 2021</t>
  </si>
  <si>
    <t>Saldo 2021 (CSC 14 luglio)</t>
  </si>
  <si>
    <t>Agevolazioni TARI non domestiche</t>
  </si>
  <si>
    <t>Fondo solidarietà alimentare allargato</t>
  </si>
  <si>
    <t>Ristoro Soggiorno 2021 (1a quota 250 mln.)</t>
  </si>
  <si>
    <t>OSP pubblici eserczi/ambulanti (proiezione annua)</t>
  </si>
  <si>
    <t>Totale rettifiche con effetto sul saldo netto 2020</t>
  </si>
  <si>
    <t>IMU, compresa quota 2020 residua</t>
  </si>
  <si>
    <t>SEZIONE 1 - sintesi riparto fondone 2021</t>
  </si>
  <si>
    <t>SEZIONE 2 - altre assegnazioni 2021</t>
  </si>
  <si>
    <t>SEZIONE 3 - rettifiche al saldo netto 2020</t>
  </si>
  <si>
    <t>E1</t>
  </si>
  <si>
    <t>E2</t>
  </si>
  <si>
    <t>F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</si>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</sst>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0.0%"/>
    <numFmt numFmtId="167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 Narrow"/>
      <family val="2"/>
    </font>
    <font>
      <b/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theme="8"/>
      </patternFill>
    </fill>
    <fill>
      <patternFill patternType="solid">
        <fgColor theme="4" tint="0.79998168889431442"/>
        <b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9" tint="0.39994506668294322"/>
      </left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9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9" tint="0.39994506668294322"/>
      </left>
      <right/>
      <top/>
      <bottom style="thin">
        <color theme="4" tint="0.39997558519241921"/>
      </bottom>
      <diagonal/>
    </border>
    <border>
      <left style="thick">
        <color theme="9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6" tint="0.39994506668294322"/>
      </left>
      <right/>
      <top/>
      <bottom/>
      <diagonal/>
    </border>
    <border>
      <left style="thick">
        <color theme="6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6" tint="0.39994506668294322"/>
      </left>
      <right/>
      <top/>
      <bottom style="thin">
        <color theme="4" tint="0.39997558519241921"/>
      </bottom>
      <diagonal/>
    </border>
    <border>
      <left style="thick">
        <color theme="6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 style="thin">
        <color theme="0"/>
      </right>
      <top/>
      <bottom style="thick">
        <color theme="0"/>
      </bottom>
      <diagonal/>
    </border>
    <border>
      <left style="medium">
        <color theme="3" tint="0.39994506668294322"/>
      </left>
      <right/>
      <top/>
      <bottom style="thin">
        <color theme="4" tint="0.39997558519241921"/>
      </bottom>
      <diagonal/>
    </border>
    <border>
      <left style="medium">
        <color theme="3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ck">
        <color theme="6" tint="0.39994506668294322"/>
      </right>
      <top/>
      <bottom/>
      <diagonal/>
    </border>
    <border>
      <left style="thick">
        <color theme="9" tint="0.39994506668294322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3" fontId="1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3" fontId="14" fillId="0" borderId="7" xfId="0" applyNumberFormat="1" applyFont="1" applyFill="1" applyBorder="1" applyAlignment="1">
      <alignment horizontal="right" vertical="center" indent="1"/>
    </xf>
    <xf numFmtId="0" fontId="14" fillId="0" borderId="6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left" vertical="center" indent="1"/>
    </xf>
    <xf numFmtId="3" fontId="14" fillId="0" borderId="6" xfId="0" applyNumberFormat="1" applyFont="1" applyFill="1" applyBorder="1" applyAlignment="1">
      <alignment horizontal="right" vertical="center" indent="1"/>
    </xf>
    <xf numFmtId="3" fontId="14" fillId="0" borderId="6" xfId="0" applyNumberFormat="1" applyFont="1" applyFill="1" applyBorder="1" applyAlignment="1">
      <alignment horizontal="right" indent="1"/>
    </xf>
    <xf numFmtId="3" fontId="14" fillId="0" borderId="8" xfId="0" applyNumberFormat="1" applyFont="1" applyFill="1" applyBorder="1" applyAlignment="1">
      <alignment horizontal="right" vertical="center" indent="1"/>
    </xf>
    <xf numFmtId="3" fontId="15" fillId="0" borderId="6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4" fillId="0" borderId="9" xfId="0" applyNumberFormat="1" applyFont="1" applyFill="1" applyBorder="1" applyAlignment="1">
      <alignment horizontal="right" indent="1"/>
    </xf>
    <xf numFmtId="3" fontId="7" fillId="3" borderId="4" xfId="0" applyNumberFormat="1" applyFont="1" applyFill="1" applyBorder="1" applyAlignment="1">
      <alignment horizontal="right" vertical="center" wrapText="1" indent="1"/>
    </xf>
    <xf numFmtId="3" fontId="7" fillId="4" borderId="4" xfId="0" applyNumberFormat="1" applyFont="1" applyFill="1" applyBorder="1" applyAlignment="1">
      <alignment horizontal="right" vertical="center" wrapText="1" indent="1"/>
    </xf>
    <xf numFmtId="0" fontId="16" fillId="0" borderId="0" xfId="3"/>
    <xf numFmtId="0" fontId="16" fillId="0" borderId="0" xfId="3" applyAlignment="1">
      <alignment horizontal="left"/>
    </xf>
    <xf numFmtId="0" fontId="16" fillId="0" borderId="17" xfId="3" applyBorder="1"/>
    <xf numFmtId="0" fontId="17" fillId="5" borderId="18" xfId="3" applyFont="1" applyFill="1" applyBorder="1" applyAlignment="1">
      <alignment horizontal="left"/>
    </xf>
    <xf numFmtId="0" fontId="18" fillId="0" borderId="17" xfId="3" applyFont="1" applyBorder="1" applyAlignment="1">
      <alignment horizontal="right"/>
    </xf>
    <xf numFmtId="164" fontId="18" fillId="0" borderId="17" xfId="1" applyNumberFormat="1" applyFont="1" applyBorder="1" applyAlignment="1">
      <alignment horizontal="right"/>
    </xf>
    <xf numFmtId="0" fontId="18" fillId="0" borderId="17" xfId="3" applyFont="1" applyBorder="1"/>
    <xf numFmtId="0" fontId="18" fillId="0" borderId="0" xfId="3" applyFont="1"/>
    <xf numFmtId="3" fontId="17" fillId="0" borderId="17" xfId="0" applyNumberFormat="1" applyFont="1" applyBorder="1"/>
    <xf numFmtId="3" fontId="19" fillId="0" borderId="17" xfId="0" applyNumberFormat="1" applyFont="1" applyBorder="1"/>
    <xf numFmtId="0" fontId="20" fillId="0" borderId="17" xfId="3" applyFont="1" applyBorder="1"/>
    <xf numFmtId="165" fontId="21" fillId="0" borderId="17" xfId="4" applyNumberFormat="1" applyFont="1" applyBorder="1" applyAlignment="1">
      <alignment horizontal="center"/>
    </xf>
    <xf numFmtId="0" fontId="20" fillId="0" borderId="0" xfId="3" applyFont="1"/>
    <xf numFmtId="3" fontId="19" fillId="0" borderId="19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 wrapText="1"/>
    </xf>
    <xf numFmtId="0" fontId="16" fillId="0" borderId="0" xfId="3" applyAlignment="1">
      <alignment horizontal="center" vertical="center"/>
    </xf>
    <xf numFmtId="0" fontId="23" fillId="0" borderId="19" xfId="3" applyFont="1" applyBorder="1" applyAlignment="1">
      <alignment vertical="center"/>
    </xf>
    <xf numFmtId="0" fontId="20" fillId="0" borderId="19" xfId="3" applyFont="1" applyBorder="1" applyAlignment="1">
      <alignment horizontal="right" vertical="center" wrapText="1"/>
    </xf>
    <xf numFmtId="164" fontId="20" fillId="0" borderId="0" xfId="3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4" applyNumberFormat="1" applyFont="1" applyAlignment="1">
      <alignment vertical="center"/>
    </xf>
    <xf numFmtId="3" fontId="21" fillId="0" borderId="0" xfId="0" applyNumberFormat="1" applyFont="1"/>
    <xf numFmtId="0" fontId="23" fillId="0" borderId="20" xfId="3" applyFont="1" applyBorder="1" applyAlignment="1">
      <alignment vertical="center"/>
    </xf>
    <xf numFmtId="0" fontId="20" fillId="0" borderId="20" xfId="3" applyFont="1" applyBorder="1" applyAlignment="1">
      <alignment horizontal="right" vertical="center"/>
    </xf>
    <xf numFmtId="0" fontId="20" fillId="0" borderId="20" xfId="3" applyFont="1" applyBorder="1" applyAlignment="1">
      <alignment horizontal="right" wrapText="1"/>
    </xf>
    <xf numFmtId="0" fontId="20" fillId="0" borderId="20" xfId="3" applyFont="1" applyBorder="1"/>
    <xf numFmtId="0" fontId="23" fillId="0" borderId="20" xfId="3" applyFont="1" applyBorder="1"/>
    <xf numFmtId="3" fontId="16" fillId="0" borderId="0" xfId="3" applyNumberFormat="1"/>
    <xf numFmtId="164" fontId="21" fillId="0" borderId="0" xfId="3" applyNumberFormat="1" applyFont="1" applyAlignment="1">
      <alignment horizontal="center" vertical="center"/>
    </xf>
    <xf numFmtId="166" fontId="16" fillId="0" borderId="0" xfId="2" applyNumberFormat="1" applyFont="1"/>
    <xf numFmtId="166" fontId="16" fillId="0" borderId="0" xfId="3" applyNumberFormat="1"/>
    <xf numFmtId="0" fontId="23" fillId="0" borderId="21" xfId="3" applyFont="1" applyBorder="1" applyAlignment="1">
      <alignment vertical="center"/>
    </xf>
    <xf numFmtId="0" fontId="18" fillId="0" borderId="21" xfId="3" applyFont="1" applyBorder="1" applyAlignment="1">
      <alignment horizontal="right" wrapText="1"/>
    </xf>
    <xf numFmtId="0" fontId="20" fillId="0" borderId="21" xfId="3" applyFont="1" applyBorder="1"/>
    <xf numFmtId="0" fontId="23" fillId="0" borderId="22" xfId="3" applyFont="1" applyBorder="1" applyAlignment="1">
      <alignment vertical="center"/>
    </xf>
    <xf numFmtId="3" fontId="17" fillId="0" borderId="22" xfId="0" applyNumberFormat="1" applyFont="1" applyBorder="1"/>
    <xf numFmtId="0" fontId="23" fillId="0" borderId="19" xfId="3" applyFont="1" applyBorder="1" applyAlignment="1">
      <alignment horizontal="center"/>
    </xf>
    <xf numFmtId="0" fontId="20" fillId="0" borderId="19" xfId="3" applyFont="1" applyBorder="1"/>
    <xf numFmtId="0" fontId="23" fillId="0" borderId="20" xfId="3" applyFont="1" applyBorder="1" applyAlignment="1">
      <alignment horizontal="center"/>
    </xf>
    <xf numFmtId="0" fontId="23" fillId="0" borderId="21" xfId="3" applyFont="1" applyBorder="1" applyAlignment="1">
      <alignment horizontal="center"/>
    </xf>
    <xf numFmtId="0" fontId="23" fillId="0" borderId="22" xfId="3" applyFont="1" applyBorder="1"/>
    <xf numFmtId="0" fontId="21" fillId="0" borderId="22" xfId="3" applyFont="1" applyBorder="1"/>
    <xf numFmtId="3" fontId="20" fillId="0" borderId="19" xfId="3" applyNumberFormat="1" applyFont="1" applyBorder="1" applyAlignment="1">
      <alignment horizontal="right" indent="1"/>
    </xf>
    <xf numFmtId="3" fontId="20" fillId="0" borderId="20" xfId="3" applyNumberFormat="1" applyFont="1" applyBorder="1" applyAlignment="1">
      <alignment horizontal="right" indent="1"/>
    </xf>
    <xf numFmtId="3" fontId="20" fillId="0" borderId="20" xfId="4" applyNumberFormat="1" applyFont="1" applyBorder="1" applyAlignment="1">
      <alignment horizontal="right" vertical="center" indent="1"/>
    </xf>
    <xf numFmtId="3" fontId="20" fillId="0" borderId="21" xfId="3" applyNumberFormat="1" applyFont="1" applyBorder="1" applyAlignment="1">
      <alignment horizontal="right" indent="1"/>
    </xf>
    <xf numFmtId="3" fontId="21" fillId="0" borderId="22" xfId="3" applyNumberFormat="1" applyFont="1" applyBorder="1" applyAlignment="1">
      <alignment horizontal="right" indent="1"/>
    </xf>
    <xf numFmtId="164" fontId="4" fillId="0" borderId="0" xfId="1" applyNumberFormat="1" applyFont="1" applyFill="1"/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wrapText="1"/>
    </xf>
    <xf numFmtId="3" fontId="21" fillId="0" borderId="23" xfId="0" applyNumberFormat="1" applyFont="1" applyBorder="1"/>
    <xf numFmtId="3" fontId="24" fillId="0" borderId="23" xfId="0" applyNumberFormat="1" applyFont="1" applyBorder="1"/>
    <xf numFmtId="3" fontId="18" fillId="0" borderId="1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 vertical="center"/>
    </xf>
    <xf numFmtId="3" fontId="20" fillId="0" borderId="19" xfId="4" applyNumberFormat="1" applyFont="1" applyBorder="1" applyAlignment="1">
      <alignment horizontal="right" vertical="center" indent="1"/>
    </xf>
    <xf numFmtId="3" fontId="20" fillId="0" borderId="19" xfId="3" applyNumberFormat="1" applyFont="1" applyBorder="1" applyAlignment="1">
      <alignment horizontal="right" vertical="center" indent="1"/>
    </xf>
    <xf numFmtId="3" fontId="18" fillId="0" borderId="20" xfId="4" applyNumberFormat="1" applyFont="1" applyBorder="1" applyAlignment="1">
      <alignment horizontal="right" vertical="center" indent="1"/>
    </xf>
    <xf numFmtId="3" fontId="24" fillId="0" borderId="20" xfId="4" applyNumberFormat="1" applyFont="1" applyBorder="1" applyAlignment="1">
      <alignment horizontal="right" vertical="center" indent="1"/>
    </xf>
    <xf numFmtId="3" fontId="20" fillId="0" borderId="21" xfId="3" applyNumberFormat="1" applyFont="1" applyBorder="1" applyAlignment="1">
      <alignment horizontal="right" vertical="center" indent="1"/>
    </xf>
    <xf numFmtId="3" fontId="20" fillId="0" borderId="22" xfId="3" applyNumberFormat="1" applyFont="1" applyBorder="1" applyAlignment="1">
      <alignment horizontal="right" indent="1"/>
    </xf>
    <xf numFmtId="3" fontId="18" fillId="0" borderId="22" xfId="4" applyNumberFormat="1" applyFont="1" applyBorder="1" applyAlignment="1">
      <alignment horizontal="right" vertical="center" indent="1"/>
    </xf>
    <xf numFmtId="3" fontId="16" fillId="0" borderId="19" xfId="3" applyNumberFormat="1" applyBorder="1" applyAlignment="1">
      <alignment horizontal="right" indent="1"/>
    </xf>
    <xf numFmtId="3" fontId="16" fillId="0" borderId="20" xfId="3" applyNumberFormat="1" applyBorder="1" applyAlignment="1">
      <alignment horizontal="right" indent="1"/>
    </xf>
    <xf numFmtId="3" fontId="16" fillId="0" borderId="21" xfId="3" applyNumberFormat="1" applyBorder="1" applyAlignment="1">
      <alignment horizontal="right" indent="1"/>
    </xf>
    <xf numFmtId="3" fontId="23" fillId="0" borderId="22" xfId="3" applyNumberFormat="1" applyFont="1" applyBorder="1" applyAlignment="1">
      <alignment horizontal="right" indent="1"/>
    </xf>
    <xf numFmtId="167" fontId="20" fillId="0" borderId="19" xfId="3" applyNumberFormat="1" applyFont="1" applyBorder="1" applyAlignment="1">
      <alignment horizontal="right" indent="1"/>
    </xf>
    <xf numFmtId="167" fontId="20" fillId="0" borderId="20" xfId="1" applyNumberFormat="1" applyFont="1" applyBorder="1" applyAlignment="1">
      <alignment horizontal="right" indent="1"/>
    </xf>
    <xf numFmtId="167" fontId="20" fillId="0" borderId="20" xfId="1" applyNumberFormat="1" applyFont="1" applyBorder="1" applyAlignment="1">
      <alignment horizontal="right" vertical="center" indent="1"/>
    </xf>
    <xf numFmtId="167" fontId="20" fillId="0" borderId="21" xfId="1" applyNumberFormat="1" applyFont="1" applyBorder="1" applyAlignment="1">
      <alignment horizontal="right" indent="1"/>
    </xf>
    <xf numFmtId="167" fontId="20" fillId="0" borderId="19" xfId="3" applyNumberFormat="1" applyFont="1" applyBorder="1" applyAlignment="1">
      <alignment horizontal="right" vertical="center" indent="1"/>
    </xf>
    <xf numFmtId="167" fontId="20" fillId="0" borderId="20" xfId="3" applyNumberFormat="1" applyFont="1" applyBorder="1" applyAlignment="1">
      <alignment horizontal="right" vertical="center" indent="1"/>
    </xf>
    <xf numFmtId="167" fontId="21" fillId="0" borderId="20" xfId="3" applyNumberFormat="1" applyFont="1" applyBorder="1" applyAlignment="1">
      <alignment horizontal="right" vertical="center" indent="1"/>
    </xf>
    <xf numFmtId="167" fontId="20" fillId="0" borderId="21" xfId="3" applyNumberFormat="1" applyFont="1" applyBorder="1" applyAlignment="1">
      <alignment horizontal="right" vertical="center" indent="1"/>
    </xf>
    <xf numFmtId="167" fontId="21" fillId="0" borderId="22" xfId="1" applyNumberFormat="1" applyFont="1" applyBorder="1" applyAlignment="1">
      <alignment horizontal="right" indent="1"/>
    </xf>
    <xf numFmtId="0" fontId="24" fillId="0" borderId="20" xfId="3" applyFont="1" applyBorder="1" applyAlignment="1">
      <alignment horizontal="right" wrapText="1"/>
    </xf>
    <xf numFmtId="0" fontId="20" fillId="0" borderId="19" xfId="3" applyFont="1" applyBorder="1" applyAlignment="1">
      <alignment horizontal="right" vertical="center"/>
    </xf>
    <xf numFmtId="3" fontId="20" fillId="0" borderId="19" xfId="3" applyNumberFormat="1" applyFont="1" applyBorder="1" applyAlignment="1">
      <alignment horizontal="right" vertical="center"/>
    </xf>
    <xf numFmtId="0" fontId="16" fillId="0" borderId="0" xfId="3" applyAlignment="1">
      <alignment vertical="center"/>
    </xf>
    <xf numFmtId="3" fontId="20" fillId="0" borderId="17" xfId="3" applyNumberFormat="1" applyFont="1" applyBorder="1" applyAlignment="1">
      <alignment horizontal="right" indent="1"/>
    </xf>
    <xf numFmtId="3" fontId="18" fillId="0" borderId="17" xfId="4" applyNumberFormat="1" applyFont="1" applyBorder="1" applyAlignment="1">
      <alignment horizontal="right" vertical="center" indent="1"/>
    </xf>
    <xf numFmtId="167" fontId="20" fillId="0" borderId="17" xfId="3" applyNumberFormat="1" applyFont="1" applyBorder="1" applyAlignment="1">
      <alignment horizontal="right" indent="1"/>
    </xf>
    <xf numFmtId="0" fontId="25" fillId="0" borderId="0" xfId="3" applyFont="1"/>
    <xf numFmtId="3" fontId="13" fillId="6" borderId="0" xfId="0" applyNumberFormat="1" applyFont="1" applyFill="1"/>
    <xf numFmtId="3" fontId="13" fillId="6" borderId="0" xfId="0" applyNumberFormat="1" applyFont="1" applyFill="1" applyAlignment="1">
      <alignment wrapText="1"/>
    </xf>
    <xf numFmtId="0" fontId="26" fillId="8" borderId="0" xfId="0" applyFont="1" applyFill="1"/>
    <xf numFmtId="3" fontId="7" fillId="3" borderId="25" xfId="0" applyNumberFormat="1" applyFont="1" applyFill="1" applyBorder="1" applyAlignment="1">
      <alignment horizontal="right" vertical="center" wrapText="1" indent="1"/>
    </xf>
    <xf numFmtId="3" fontId="7" fillId="4" borderId="25" xfId="0" applyNumberFormat="1" applyFont="1" applyFill="1" applyBorder="1" applyAlignment="1">
      <alignment horizontal="right" vertical="center" wrapText="1" indent="1"/>
    </xf>
    <xf numFmtId="0" fontId="26" fillId="8" borderId="24" xfId="0" applyFont="1" applyFill="1" applyBorder="1"/>
    <xf numFmtId="0" fontId="4" fillId="0" borderId="24" xfId="0" applyFont="1" applyFill="1" applyBorder="1"/>
    <xf numFmtId="3" fontId="7" fillId="3" borderId="26" xfId="0" applyNumberFormat="1" applyFont="1" applyFill="1" applyBorder="1" applyAlignment="1">
      <alignment horizontal="right" vertical="center" wrapText="1" indent="1"/>
    </xf>
    <xf numFmtId="3" fontId="7" fillId="4" borderId="26" xfId="0" applyNumberFormat="1" applyFont="1" applyFill="1" applyBorder="1" applyAlignment="1">
      <alignment horizontal="right" vertical="center" wrapText="1" indent="1"/>
    </xf>
    <xf numFmtId="3" fontId="5" fillId="2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right" indent="1"/>
    </xf>
    <xf numFmtId="0" fontId="10" fillId="0" borderId="0" xfId="0" applyFont="1" applyBorder="1" applyAlignment="1">
      <alignment horizontal="center" vertical="center"/>
    </xf>
    <xf numFmtId="3" fontId="26" fillId="6" borderId="29" xfId="0" applyNumberFormat="1" applyFont="1" applyFill="1" applyBorder="1"/>
    <xf numFmtId="3" fontId="4" fillId="0" borderId="29" xfId="0" applyNumberFormat="1" applyFont="1" applyBorder="1"/>
    <xf numFmtId="3" fontId="7" fillId="3" borderId="30" xfId="0" applyNumberFormat="1" applyFont="1" applyFill="1" applyBorder="1" applyAlignment="1">
      <alignment horizontal="right" vertical="center" wrapText="1" indent="1"/>
    </xf>
    <xf numFmtId="3" fontId="7" fillId="4" borderId="30" xfId="0" applyNumberFormat="1" applyFont="1" applyFill="1" applyBorder="1" applyAlignment="1">
      <alignment horizontal="right" vertical="center" wrapText="1" indent="1"/>
    </xf>
    <xf numFmtId="3" fontId="10" fillId="0" borderId="29" xfId="0" applyNumberFormat="1" applyFont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right" indent="1"/>
    </xf>
    <xf numFmtId="3" fontId="4" fillId="0" borderId="33" xfId="0" applyNumberFormat="1" applyFont="1" applyBorder="1"/>
    <xf numFmtId="3" fontId="7" fillId="3" borderId="34" xfId="0" applyNumberFormat="1" applyFont="1" applyFill="1" applyBorder="1" applyAlignment="1">
      <alignment horizontal="right" vertical="center" wrapText="1" indent="1"/>
    </xf>
    <xf numFmtId="3" fontId="7" fillId="4" borderId="34" xfId="0" applyNumberFormat="1" applyFont="1" applyFill="1" applyBorder="1" applyAlignment="1">
      <alignment horizontal="right" vertical="center" wrapText="1" indent="1"/>
    </xf>
    <xf numFmtId="0" fontId="10" fillId="0" borderId="33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right" vertical="center" indent="1"/>
    </xf>
    <xf numFmtId="3" fontId="27" fillId="7" borderId="33" xfId="0" applyNumberFormat="1" applyFont="1" applyFill="1" applyBorder="1"/>
    <xf numFmtId="3" fontId="27" fillId="7" borderId="0" xfId="0" applyNumberFormat="1" applyFont="1" applyFill="1" applyBorder="1"/>
    <xf numFmtId="3" fontId="27" fillId="7" borderId="0" xfId="0" applyNumberFormat="1" applyFont="1" applyFill="1" applyBorder="1" applyAlignment="1">
      <alignment wrapText="1"/>
    </xf>
    <xf numFmtId="3" fontId="27" fillId="7" borderId="37" xfId="0" applyNumberFormat="1" applyFont="1" applyFill="1" applyBorder="1"/>
    <xf numFmtId="0" fontId="18" fillId="0" borderId="20" xfId="3" applyFont="1" applyBorder="1" applyAlignment="1">
      <alignment horizontal="right" vertical="center"/>
    </xf>
    <xf numFmtId="0" fontId="20" fillId="0" borderId="21" xfId="3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5">
    <cellStyle name="Migliaia" xfId="1" builtinId="3"/>
    <cellStyle name="Migliaia 2" xfId="4"/>
    <cellStyle name="Normale" xfId="0" builtinId="0"/>
    <cellStyle name="Normale 2" xfId="3"/>
    <cellStyle name="Percentuale" xfId="2" builtin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 style="thick">
          <color theme="9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 style="thick">
          <color theme="6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medium">
          <color theme="3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relativeIndent="255" justifyLastLine="0" shrinkToFit="0" readingOrder="0"/>
    </dxf>
  </dxfs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6.0.20.71\share2$\FINANZEAD\Dati\DFZGMN82R13D708S\Desktop\Ristoro%20soggiorno%202021\Ristoro%20imposta%20di%20soggiorno%20DL_41_2021_9_giugno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zgmn82r13d708s/Documents/Copia%20di%2020201105_ISOGG_hp_riparto_xINVIO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ri/Downloads/20210712_Riparto1150mln_InvioR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 con dettaglio"/>
      <sheetName val="Elenco Comuni per ristoro"/>
      <sheetName val="rec dati per ristoro 21 (13mag)"/>
      <sheetName val="Col casi alla San 13 mag 2021"/>
      <sheetName val="Previsione 2020_2021"/>
      <sheetName val="Comuni con get19 e previ21 null"/>
      <sheetName val="new entry"/>
      <sheetName val="Sogg gen-feb 19 (13.5.21)"/>
      <sheetName val="Soggiorno mar-dic 19 (13.5.21)"/>
      <sheetName val="Soggiorno gen-feb20 (13.5.21)"/>
      <sheetName val="Soggiorno mar-dic 20 (13.5.21)"/>
      <sheetName val="Soggiorno gen-feb 21 (13.5.21)"/>
      <sheetName val="comuni imposta soggiorno"/>
      <sheetName val="Previsione comuni 2020"/>
      <sheetName val="Previsione 2021 comuni BDAP"/>
      <sheetName val="Recupero dati 2021 (13.5.21)"/>
      <sheetName val="ANAGRAFICA 2020"/>
      <sheetName val="Comuni con istit. dal 2020"/>
      <sheetName val="Unioni di Comuni"/>
      <sheetName val="Contributo di sbarco"/>
      <sheetName val="Elenco DLTFF"/>
      <sheetName val="Allegato A"/>
    </sheetNames>
    <sheetDataSet>
      <sheetData sheetId="0"/>
      <sheetData sheetId="1"/>
      <sheetData sheetId="2"/>
      <sheetData sheetId="3"/>
      <sheetData sheetId="4">
        <row r="1">
          <cell r="BF1">
            <v>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k_datiGETTITO"/>
      <sheetName val="chk_datiGETTITO (2)"/>
    </sheetNames>
    <sheetDataSet>
      <sheetData sheetId="0"/>
      <sheetData sheetId="1">
        <row r="8">
          <cell r="A8" t="str">
            <v>H501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CM senza CERTIF"/>
      <sheetName val="Foglio1"/>
      <sheetName val="Rev RGS"/>
      <sheetName val="Schema riparto"/>
      <sheetName val="cruscotto"/>
      <sheetName val="2021_Soggiorno_ALL_A_250mln"/>
    </sheetNames>
    <sheetDataSet>
      <sheetData sheetId="0"/>
      <sheetData sheetId="1"/>
      <sheetData sheetId="2"/>
      <sheetData sheetId="3">
        <row r="2">
          <cell r="AS2">
            <v>80000000</v>
          </cell>
          <cell r="AT2">
            <v>232589563.39908713</v>
          </cell>
          <cell r="AX2">
            <v>837410436.60091281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ella1" displayName="Tabella1" ref="B6:AS406" totalsRowShown="0" headerRowDxfId="48" dataDxfId="46" headerRowBorderDxfId="47" tableBorderDxfId="45" totalsRowBorderDxfId="44">
  <autoFilter ref="B6:AS406"/>
  <tableColumns count="44">
    <tableColumn id="1" name="COMPARTO" dataDxfId="43"/>
    <tableColumn id="2" name="codBDAP" dataDxfId="42"/>
    <tableColumn id="3" name="codSIOPE" dataDxfId="41"/>
    <tableColumn id="4" name="MINT" dataDxfId="40"/>
    <tableColumn id="5" name="AREA" dataDxfId="39"/>
    <tableColumn id="6" name="REGIONE" dataDxfId="38"/>
    <tableColumn id="7" name="PROVINCIA" dataDxfId="37"/>
    <tableColumn id="8" name="CAP" dataDxfId="36"/>
    <tableColumn id="9" name="DEM" dataDxfId="35"/>
    <tableColumn id="10" name="ENTE" dataDxfId="34"/>
    <tableColumn id="11" name="POP" dataDxfId="33"/>
    <tableColumn id="12" name="Assegnazioni da fondone 2020 (netto quota agevolazioni Tari)" dataDxfId="32"/>
    <tableColumn id="13" name="Perdite  entrate 2020 da certificazione (netto Soggiorno, ristori IMU-OSP, agevolazioni Tari)" dataDxfId="31"/>
    <tableColumn id="14" name="Stima minori entrate nette 2021" dataDxfId="30"/>
    <tableColumn id="15" name="Avanzo netto fondone 2020 (comprende maggiori/ minori spese)" dataDxfId="29"/>
    <tableColumn id="16" name="ACCONTO 2021 con clausola quota minima 200 euro" dataDxfId="28"/>
    <tableColumn id="17" name="Saldo 2021 quota disavanzi 2020" dataDxfId="27"/>
    <tableColumn id="18" name="Saldo 2021 quota Add.le IRPEF" dataDxfId="26"/>
    <tableColumn id="19" name="Saldo 2021 quota ristoro residuo" dataDxfId="25"/>
    <tableColumn id="20" name="SALDO 2021_x000a_(CSC 14lug)" dataDxfId="24"/>
    <tableColumn id="21" name="Totale fondone 2021" dataDxfId="23"/>
    <tableColumn id="22" name="Totale risorse certificazioe/ fondone 2021" dataDxfId="22"/>
    <tableColumn id="23" name="Stima fabbisogno 2021 (comprese soglie minime, quote intangibili e eventuale integrazione a salvaguardia)" dataDxfId="21"/>
    <tableColumn id="24" name="Test coerenza (risorse - fabbisogno &gt; 0)" dataDxfId="20"/>
    <tableColumn id="25" name="Ristoro soggiorno 2021 _x000a_(1a quota 250 mln.- CSC 22 giu)" dataDxfId="19"/>
    <tableColumn id="26" name="Canone unico 2021 _x000a_(proiezione annua)" dataDxfId="18"/>
    <tableColumn id="28" name="Agevolazioni Tari non domestiche" dataDxfId="17"/>
    <tableColumn id="29" name="Fondo solidarietà alimentare allargato 2021" dataDxfId="16"/>
    <tableColumn id="30" name="IMU 2020 _x000a_definita nel 2021 (2a rata 2020 articoli 9 e 9-bis, DL 137/2020)" dataDxfId="15"/>
    <tableColumn id="31" name="IMU 2021 (Art. 177, co. 2, DL 34/2020)" dataDxfId="14"/>
    <tableColumn id="44" name="Totale altre assegnazioni" dataDxfId="13"/>
    <tableColumn id="32" name="Minori spese 2020 &quot;COVID-19&quot; (d) (originale, con rettifica BZ)" dataDxfId="12"/>
    <tableColumn id="33" name="Minori spese 2020 &quot;COVID-19&quot; (d) rettificate" dataDxfId="11"/>
    <tableColumn id="34" name="di cui FCDE (da rettificare)" dataDxfId="10"/>
    <tableColumn id="35" name="di cui FCDE rettificate" dataDxfId="9"/>
    <tableColumn id="36" name="diff FCDE" dataDxfId="8"/>
    <tableColumn id="37" name="Minori spese diverse da certificazione" dataDxfId="7"/>
    <tableColumn id="38" name="Minori spese diverse rettificate" dataDxfId="6"/>
    <tableColumn id="39" name="diff altre minori spese" dataDxfId="5"/>
    <tableColumn id="40" name="Saldo complessivo netto 2020 (solo avanzi da fondone)" dataDxfId="4"/>
    <tableColumn id="42" name="Saldo netto da certificazione" dataDxfId="3"/>
    <tableColumn id="43" name="diff saldo netto" dataDxfId="2"/>
    <tableColumn id="45" name="MINORI entrate 2020 nette NO REVISIONI" dataDxfId="1"/>
    <tableColumn id="46" name="diff minori entr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2"/>
  <sheetViews>
    <sheetView showGridLines="0" tabSelected="1" topLeftCell="A46" workbookViewId="0"/>
  </sheetViews>
  <sheetFormatPr defaultColWidth="9.109375" defaultRowHeight="12"/>
  <cols>
    <col min="1" max="1" width="2.77734375" style="1" customWidth="1"/>
    <col min="2" max="2" width="11.44140625" style="1" customWidth="1"/>
    <col min="3" max="3" width="9.5546875" style="1" customWidth="1"/>
    <col min="4" max="4" width="9.6640625" style="1" customWidth="1"/>
    <col min="5" max="5" width="7.21875" style="1" customWidth="1"/>
    <col min="6" max="6" width="9.109375" style="1"/>
    <col min="7" max="7" width="9.6640625" style="1" customWidth="1"/>
    <col min="8" max="8" width="11" style="1" customWidth="1"/>
    <col min="9" max="10" width="9.109375" style="1"/>
    <col min="11" max="11" width="20.88671875" style="1" customWidth="1"/>
    <col min="12" max="12" width="10.109375" style="2" bestFit="1" customWidth="1"/>
    <col min="13" max="32" width="14.109375" style="2" customWidth="1"/>
    <col min="33" max="33" width="12.21875" style="3" customWidth="1"/>
    <col min="34" max="34" width="11.109375" style="3" bestFit="1" customWidth="1"/>
    <col min="35" max="36" width="9.77734375" style="3" bestFit="1" customWidth="1"/>
    <col min="37" max="37" width="9.33203125" style="3" bestFit="1" customWidth="1"/>
    <col min="38" max="38" width="10.77734375" style="3" bestFit="1" customWidth="1"/>
    <col min="39" max="39" width="11.109375" style="3" bestFit="1" customWidth="1"/>
    <col min="40" max="40" width="9.77734375" style="3" bestFit="1" customWidth="1"/>
    <col min="41" max="41" width="11.109375" style="3" bestFit="1" customWidth="1"/>
    <col min="42" max="42" width="10.77734375" style="3" bestFit="1" customWidth="1"/>
    <col min="43" max="43" width="9.77734375" style="3" bestFit="1" customWidth="1"/>
    <col min="44" max="44" width="13.21875" style="3" bestFit="1" customWidth="1"/>
    <col min="45" max="45" width="10.77734375" style="3" customWidth="1"/>
    <col min="46" max="16384" width="9.109375" style="3"/>
  </cols>
  <sheetData>
    <row r="1" spans="1:45" ht="21">
      <c r="B1" s="4" t="s">
        <v>1238</v>
      </c>
      <c r="K1" s="14"/>
      <c r="L1" s="15"/>
      <c r="M1" s="151" t="s">
        <v>1296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3"/>
      <c r="Y1" s="154"/>
      <c r="Z1" s="138" t="s">
        <v>1297</v>
      </c>
      <c r="AA1" s="126"/>
      <c r="AB1" s="126"/>
      <c r="AC1" s="126"/>
      <c r="AD1" s="127"/>
      <c r="AE1" s="126"/>
      <c r="AF1" s="126"/>
      <c r="AG1" s="131" t="s">
        <v>1298</v>
      </c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</row>
    <row r="2" spans="1:45" ht="15.6">
      <c r="B2" s="5" t="s">
        <v>1239</v>
      </c>
      <c r="F2" s="157" t="str">
        <f>+G7</f>
        <v>SARDEGNA</v>
      </c>
      <c r="M2" s="145"/>
      <c r="Z2" s="139"/>
      <c r="AG2" s="132"/>
    </row>
    <row r="3" spans="1:45" ht="14.4" thickBot="1">
      <c r="K3" s="16" t="s">
        <v>1240</v>
      </c>
      <c r="L3" s="129">
        <v>59641488</v>
      </c>
      <c r="M3" s="146">
        <v>3196255457.1759567</v>
      </c>
      <c r="N3" s="39">
        <v>-2764458284.5205979</v>
      </c>
      <c r="O3" s="39">
        <v>1553644535.3209836</v>
      </c>
      <c r="P3" s="39">
        <v>1348284623.2288144</v>
      </c>
      <c r="Q3" s="39">
        <v>199999999.99997464</v>
      </c>
      <c r="R3" s="39">
        <v>232589563.39908701</v>
      </c>
      <c r="S3" s="39">
        <v>80000000.000000045</v>
      </c>
      <c r="T3" s="39">
        <v>837410436.60090876</v>
      </c>
      <c r="U3" s="39">
        <v>1150000000.0000045</v>
      </c>
      <c r="V3" s="39">
        <v>1349999999.9999728</v>
      </c>
      <c r="W3" s="39">
        <v>2930874186.627882</v>
      </c>
      <c r="X3" s="39">
        <v>1119753294.9098299</v>
      </c>
      <c r="Y3" s="129">
        <v>1811120891.7180414</v>
      </c>
      <c r="Z3" s="140">
        <v>249999999.99999976</v>
      </c>
      <c r="AA3" s="39">
        <v>329999999.99999928</v>
      </c>
      <c r="AB3" s="39">
        <v>600000000.3072778</v>
      </c>
      <c r="AC3" s="39">
        <v>499999999.81999904</v>
      </c>
      <c r="AD3" s="39">
        <v>48169410.397378109</v>
      </c>
      <c r="AE3" s="39">
        <v>63095959.050000027</v>
      </c>
      <c r="AF3" s="129">
        <v>1791265369.5746572</v>
      </c>
      <c r="AG3" s="133">
        <v>1608936590.1199999</v>
      </c>
      <c r="AH3" s="39">
        <v>1891995782.9441953</v>
      </c>
      <c r="AI3" s="39">
        <v>351881098</v>
      </c>
      <c r="AJ3" s="39">
        <v>471983349.87574923</v>
      </c>
      <c r="AK3" s="39">
        <v>120102251.87575102</v>
      </c>
      <c r="AL3" s="39">
        <v>1257055492.1199999</v>
      </c>
      <c r="AM3" s="39">
        <v>1420012433.068445</v>
      </c>
      <c r="AN3" s="39">
        <v>162956940.94844645</v>
      </c>
      <c r="AO3" s="39">
        <v>1338426998.7321856</v>
      </c>
      <c r="AP3" s="39">
        <v>1045510181.4113501</v>
      </c>
      <c r="AQ3" s="39">
        <v>292916817.32082677</v>
      </c>
      <c r="AR3" s="39">
        <v>-2786794745.2835989</v>
      </c>
      <c r="AS3" s="39">
        <v>22336460.76299997</v>
      </c>
    </row>
    <row r="4" spans="1:45" ht="15" thickTop="1" thickBot="1">
      <c r="K4" s="17" t="s">
        <v>1241</v>
      </c>
      <c r="L4" s="130">
        <f t="shared" ref="L4:AS4" si="0">+SUBTOTAL(9,L7:L406)</f>
        <v>1611621</v>
      </c>
      <c r="M4" s="147">
        <f t="shared" si="0"/>
        <v>62688469.33511053</v>
      </c>
      <c r="N4" s="40">
        <f t="shared" si="0"/>
        <v>-42175288.650000006</v>
      </c>
      <c r="O4" s="40">
        <f t="shared" si="0"/>
        <v>24778223.995147917</v>
      </c>
      <c r="P4" s="40">
        <f t="shared" si="0"/>
        <v>42082019.832622401</v>
      </c>
      <c r="Q4" s="40">
        <f t="shared" si="0"/>
        <v>2987060.3663620008</v>
      </c>
      <c r="R4" s="40">
        <f t="shared" si="0"/>
        <v>4396011.5698073814</v>
      </c>
      <c r="S4" s="40">
        <f t="shared" si="0"/>
        <v>938538.27605978888</v>
      </c>
      <c r="T4" s="40">
        <f t="shared" si="0"/>
        <v>9339491.7261478882</v>
      </c>
      <c r="U4" s="40">
        <f t="shared" si="0"/>
        <v>14674120.701831657</v>
      </c>
      <c r="V4" s="40">
        <f t="shared" si="0"/>
        <v>17661181.06819367</v>
      </c>
      <c r="W4" s="40">
        <f t="shared" si="0"/>
        <v>64139212.470623389</v>
      </c>
      <c r="X4" s="40">
        <f t="shared" si="0"/>
        <v>11069117.083772549</v>
      </c>
      <c r="Y4" s="130">
        <f t="shared" si="0"/>
        <v>53070095.386850864</v>
      </c>
      <c r="Z4" s="141">
        <f t="shared" si="0"/>
        <v>6972765.0017251773</v>
      </c>
      <c r="AA4" s="40">
        <f t="shared" si="0"/>
        <v>6256240.6580524817</v>
      </c>
      <c r="AB4" s="40">
        <f t="shared" si="0"/>
        <v>14549967.940169517</v>
      </c>
      <c r="AC4" s="40">
        <f t="shared" si="0"/>
        <v>19262285.66</v>
      </c>
      <c r="AD4" s="40">
        <f t="shared" si="0"/>
        <v>1061465.0063689363</v>
      </c>
      <c r="AE4" s="40">
        <f t="shared" si="0"/>
        <v>1895038.8300000005</v>
      </c>
      <c r="AF4" s="130">
        <f t="shared" si="0"/>
        <v>49997763.096316099</v>
      </c>
      <c r="AG4" s="134">
        <f t="shared" si="0"/>
        <v>45775352.899999999</v>
      </c>
      <c r="AH4" s="40">
        <f t="shared" si="0"/>
        <v>52257138.506053396</v>
      </c>
      <c r="AI4" s="40">
        <f t="shared" si="0"/>
        <v>10214834</v>
      </c>
      <c r="AJ4" s="40">
        <f t="shared" si="0"/>
        <v>13421935.582063003</v>
      </c>
      <c r="AK4" s="40">
        <f t="shared" si="0"/>
        <v>3207101.5820630002</v>
      </c>
      <c r="AL4" s="40">
        <f t="shared" si="0"/>
        <v>35560518.899999999</v>
      </c>
      <c r="AM4" s="40">
        <f t="shared" si="0"/>
        <v>38835202.923990384</v>
      </c>
      <c r="AN4" s="40">
        <f t="shared" si="0"/>
        <v>3274684.0239904001</v>
      </c>
      <c r="AO4" s="40">
        <f t="shared" si="0"/>
        <v>42082019.832622401</v>
      </c>
      <c r="AP4" s="40">
        <f t="shared" si="0"/>
        <v>35600234.226569019</v>
      </c>
      <c r="AQ4" s="40">
        <f t="shared" si="0"/>
        <v>6481785.6060534026</v>
      </c>
      <c r="AR4" s="40">
        <f t="shared" si="0"/>
        <v>-42706917.849999994</v>
      </c>
      <c r="AS4" s="40">
        <f t="shared" si="0"/>
        <v>531629.19999999995</v>
      </c>
    </row>
    <row r="5" spans="1:45" s="13" customFormat="1" ht="28.5" customHeight="1" thickTop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148">
        <v>1</v>
      </c>
      <c r="N5" s="8">
        <v>2</v>
      </c>
      <c r="O5" s="8">
        <v>3</v>
      </c>
      <c r="P5" s="9">
        <v>4</v>
      </c>
      <c r="Q5" s="10">
        <v>5</v>
      </c>
      <c r="R5" s="8">
        <v>6</v>
      </c>
      <c r="S5" s="8">
        <v>7</v>
      </c>
      <c r="T5" s="8">
        <v>8</v>
      </c>
      <c r="U5" s="8" t="s">
        <v>1242</v>
      </c>
      <c r="V5" s="11" t="s">
        <v>1243</v>
      </c>
      <c r="W5" s="8">
        <v>11</v>
      </c>
      <c r="X5" s="8">
        <v>12</v>
      </c>
      <c r="Y5" s="137" t="s">
        <v>1244</v>
      </c>
      <c r="Z5" s="142" t="s">
        <v>1263</v>
      </c>
      <c r="AA5" s="12" t="s">
        <v>1264</v>
      </c>
      <c r="AB5" s="12" t="s">
        <v>1261</v>
      </c>
      <c r="AC5" s="12" t="s">
        <v>1262</v>
      </c>
      <c r="AD5" s="12" t="s">
        <v>1299</v>
      </c>
      <c r="AE5" s="12" t="s">
        <v>1300</v>
      </c>
      <c r="AF5" s="12" t="s">
        <v>1301</v>
      </c>
      <c r="AG5" s="158" t="s">
        <v>1302</v>
      </c>
      <c r="AH5" s="159" t="s">
        <v>1303</v>
      </c>
      <c r="AI5" s="159" t="s">
        <v>1304</v>
      </c>
      <c r="AJ5" s="159" t="s">
        <v>1305</v>
      </c>
      <c r="AK5" s="159" t="s">
        <v>1306</v>
      </c>
      <c r="AL5" s="159" t="s">
        <v>1307</v>
      </c>
      <c r="AM5" s="159" t="s">
        <v>1308</v>
      </c>
      <c r="AN5" s="159" t="s">
        <v>1309</v>
      </c>
      <c r="AO5" s="159" t="s">
        <v>1310</v>
      </c>
      <c r="AP5" s="159" t="s">
        <v>1311</v>
      </c>
      <c r="AQ5" s="159" t="s">
        <v>1312</v>
      </c>
      <c r="AR5" s="159" t="s">
        <v>1313</v>
      </c>
      <c r="AS5" s="159" t="s">
        <v>1314</v>
      </c>
    </row>
    <row r="6" spans="1:45" s="29" customFormat="1" ht="110.4">
      <c r="A6" s="28"/>
      <c r="B6" s="18" t="s">
        <v>1222</v>
      </c>
      <c r="C6" s="19" t="s">
        <v>0</v>
      </c>
      <c r="D6" s="18" t="s">
        <v>1</v>
      </c>
      <c r="E6" s="20" t="s">
        <v>2</v>
      </c>
      <c r="F6" s="18" t="s">
        <v>3</v>
      </c>
      <c r="G6" s="18" t="s">
        <v>4</v>
      </c>
      <c r="H6" s="18" t="s">
        <v>5</v>
      </c>
      <c r="I6" s="20" t="s">
        <v>6</v>
      </c>
      <c r="J6" s="18" t="s">
        <v>7</v>
      </c>
      <c r="K6" s="18" t="s">
        <v>8</v>
      </c>
      <c r="L6" s="18" t="s">
        <v>9</v>
      </c>
      <c r="M6" s="149" t="s">
        <v>1225</v>
      </c>
      <c r="N6" s="20" t="s">
        <v>1226</v>
      </c>
      <c r="O6" s="20" t="s">
        <v>1245</v>
      </c>
      <c r="P6" s="21" t="s">
        <v>1227</v>
      </c>
      <c r="Q6" s="22" t="s">
        <v>1228</v>
      </c>
      <c r="R6" s="23" t="s">
        <v>1229</v>
      </c>
      <c r="S6" s="23" t="s">
        <v>1230</v>
      </c>
      <c r="T6" s="23" t="s">
        <v>1231</v>
      </c>
      <c r="U6" s="24" t="s">
        <v>1232</v>
      </c>
      <c r="V6" s="25" t="s">
        <v>1233</v>
      </c>
      <c r="W6" s="26" t="s">
        <v>1234</v>
      </c>
      <c r="X6" s="26" t="s">
        <v>1235</v>
      </c>
      <c r="Y6" s="20" t="s">
        <v>1236</v>
      </c>
      <c r="Z6" s="143" t="s">
        <v>1267</v>
      </c>
      <c r="AA6" s="27" t="s">
        <v>1269</v>
      </c>
      <c r="AB6" s="27" t="s">
        <v>1270</v>
      </c>
      <c r="AC6" s="27" t="s">
        <v>1268</v>
      </c>
      <c r="AD6" s="27" t="s">
        <v>1246</v>
      </c>
      <c r="AE6" s="27" t="s">
        <v>1237</v>
      </c>
      <c r="AF6" s="27" t="s">
        <v>1266</v>
      </c>
      <c r="AG6" s="135" t="s">
        <v>1271</v>
      </c>
      <c r="AH6" s="27" t="s">
        <v>1272</v>
      </c>
      <c r="AI6" s="27" t="s">
        <v>1273</v>
      </c>
      <c r="AJ6" s="27" t="s">
        <v>1274</v>
      </c>
      <c r="AK6" s="27" t="s">
        <v>1275</v>
      </c>
      <c r="AL6" s="27" t="s">
        <v>1276</v>
      </c>
      <c r="AM6" s="27" t="s">
        <v>1277</v>
      </c>
      <c r="AN6" s="27" t="s">
        <v>1278</v>
      </c>
      <c r="AO6" s="27" t="s">
        <v>1279</v>
      </c>
      <c r="AP6" s="27" t="s">
        <v>1280</v>
      </c>
      <c r="AQ6" s="27" t="s">
        <v>1281</v>
      </c>
      <c r="AR6" s="27" t="s">
        <v>1283</v>
      </c>
      <c r="AS6" s="27" t="s">
        <v>1282</v>
      </c>
    </row>
    <row r="7" spans="1:45" s="1" customFormat="1" ht="13.8">
      <c r="B7" s="31" t="s">
        <v>1223</v>
      </c>
      <c r="C7" s="32" t="s">
        <v>1055</v>
      </c>
      <c r="D7" s="31" t="s">
        <v>1056</v>
      </c>
      <c r="E7" s="31" t="s">
        <v>14</v>
      </c>
      <c r="F7" s="31" t="s">
        <v>15</v>
      </c>
      <c r="G7" s="31" t="s">
        <v>16</v>
      </c>
      <c r="H7" s="31" t="s">
        <v>304</v>
      </c>
      <c r="I7" s="31" t="s">
        <v>10</v>
      </c>
      <c r="J7" s="31" t="s">
        <v>20</v>
      </c>
      <c r="K7" s="31" t="s">
        <v>1057</v>
      </c>
      <c r="L7" s="33">
        <v>26194</v>
      </c>
      <c r="M7" s="150">
        <v>596028.00609700009</v>
      </c>
      <c r="N7" s="34">
        <v>-156372</v>
      </c>
      <c r="O7" s="34">
        <v>9578.8468893179597</v>
      </c>
      <c r="P7" s="30">
        <v>758841.34670670005</v>
      </c>
      <c r="Q7" s="35">
        <v>38692.461119</v>
      </c>
      <c r="R7" s="36">
        <v>0</v>
      </c>
      <c r="S7" s="36">
        <v>11901.100672004572</v>
      </c>
      <c r="T7" s="36">
        <v>40486.89932799543</v>
      </c>
      <c r="U7" s="37">
        <v>52388.282502459311</v>
      </c>
      <c r="V7" s="38">
        <v>91080.743621459318</v>
      </c>
      <c r="W7" s="34">
        <v>849922.09032815939</v>
      </c>
      <c r="X7" s="34">
        <v>22314.563760004588</v>
      </c>
      <c r="Y7" s="33">
        <v>827607.5265681548</v>
      </c>
      <c r="Z7" s="144">
        <v>0</v>
      </c>
      <c r="AA7" s="34">
        <v>26008.864852727598</v>
      </c>
      <c r="AB7" s="34">
        <v>134543.75490912894</v>
      </c>
      <c r="AC7" s="34">
        <v>324799.69</v>
      </c>
      <c r="AD7" s="34">
        <v>3473.7190766491494</v>
      </c>
      <c r="AE7" s="34">
        <v>8185.35</v>
      </c>
      <c r="AF7" s="34">
        <v>497011.37883850571</v>
      </c>
      <c r="AG7" s="136">
        <v>0</v>
      </c>
      <c r="AH7" s="34">
        <v>319185.34060969995</v>
      </c>
      <c r="AI7" s="34">
        <v>0</v>
      </c>
      <c r="AJ7" s="34">
        <v>59602.800609700011</v>
      </c>
      <c r="AK7" s="34">
        <v>59602.800609700011</v>
      </c>
      <c r="AL7" s="34">
        <v>0</v>
      </c>
      <c r="AM7" s="34">
        <v>259582.53999999995</v>
      </c>
      <c r="AN7" s="34">
        <v>259582.53999999995</v>
      </c>
      <c r="AO7" s="34">
        <v>758841.34670670005</v>
      </c>
      <c r="AP7" s="34">
        <v>439656.00609700009</v>
      </c>
      <c r="AQ7" s="34">
        <v>319185.34060969995</v>
      </c>
      <c r="AR7" s="34">
        <v>-156372</v>
      </c>
      <c r="AS7" s="34">
        <v>0</v>
      </c>
    </row>
    <row r="8" spans="1:45" s="1" customFormat="1" ht="13.8">
      <c r="B8" s="31" t="s">
        <v>1223</v>
      </c>
      <c r="C8" s="32" t="s">
        <v>858</v>
      </c>
      <c r="D8" s="31" t="s">
        <v>859</v>
      </c>
      <c r="E8" s="31" t="s">
        <v>14</v>
      </c>
      <c r="F8" s="31" t="s">
        <v>15</v>
      </c>
      <c r="G8" s="31" t="s">
        <v>16</v>
      </c>
      <c r="H8" s="31" t="s">
        <v>304</v>
      </c>
      <c r="I8" s="31" t="s">
        <v>14</v>
      </c>
      <c r="J8" s="31" t="s">
        <v>46</v>
      </c>
      <c r="K8" s="31" t="s">
        <v>304</v>
      </c>
      <c r="L8" s="33">
        <v>151005</v>
      </c>
      <c r="M8" s="150">
        <v>7943713.8230439993</v>
      </c>
      <c r="N8" s="34">
        <v>-9849453</v>
      </c>
      <c r="O8" s="34">
        <v>2966380.6080963574</v>
      </c>
      <c r="P8" s="30">
        <v>3810261.8230439983</v>
      </c>
      <c r="Q8" s="35">
        <v>412817.57213400002</v>
      </c>
      <c r="R8" s="36">
        <v>0</v>
      </c>
      <c r="S8" s="36">
        <v>189146.68505378693</v>
      </c>
      <c r="T8" s="36">
        <v>112863.31494621307</v>
      </c>
      <c r="U8" s="37">
        <v>302011.62858990108</v>
      </c>
      <c r="V8" s="38">
        <v>714829.20072390116</v>
      </c>
      <c r="W8" s="34">
        <v>4525091.0237678997</v>
      </c>
      <c r="X8" s="34">
        <v>354650.03447578754</v>
      </c>
      <c r="Y8" s="33">
        <v>4170440.9892921122</v>
      </c>
      <c r="Z8" s="144">
        <v>220067.09985359383</v>
      </c>
      <c r="AA8" s="34">
        <v>1602516.4473689701</v>
      </c>
      <c r="AB8" s="34">
        <v>2683048.7634751825</v>
      </c>
      <c r="AC8" s="34">
        <v>632897.25</v>
      </c>
      <c r="AD8" s="34">
        <v>196760.96239966623</v>
      </c>
      <c r="AE8" s="34">
        <v>174339.06</v>
      </c>
      <c r="AF8" s="34">
        <v>5509629.5830974123</v>
      </c>
      <c r="AG8" s="136">
        <v>11316555</v>
      </c>
      <c r="AH8" s="34">
        <v>11316555</v>
      </c>
      <c r="AI8" s="34">
        <v>6477555</v>
      </c>
      <c r="AJ8" s="34">
        <v>6477555</v>
      </c>
      <c r="AK8" s="34">
        <v>0</v>
      </c>
      <c r="AL8" s="34">
        <v>4839000</v>
      </c>
      <c r="AM8" s="34">
        <v>4839000</v>
      </c>
      <c r="AN8" s="34">
        <v>0</v>
      </c>
      <c r="AO8" s="34">
        <v>3810261.8230439983</v>
      </c>
      <c r="AP8" s="34">
        <v>3810261.8230439983</v>
      </c>
      <c r="AQ8" s="34">
        <v>0</v>
      </c>
      <c r="AR8" s="34">
        <v>-9849453</v>
      </c>
      <c r="AS8" s="34">
        <v>0</v>
      </c>
    </row>
    <row r="9" spans="1:45" s="1" customFormat="1" ht="13.8">
      <c r="B9" s="31" t="s">
        <v>1223</v>
      </c>
      <c r="C9" s="32" t="s">
        <v>621</v>
      </c>
      <c r="D9" s="31" t="s">
        <v>622</v>
      </c>
      <c r="E9" s="31" t="s">
        <v>14</v>
      </c>
      <c r="F9" s="31" t="s">
        <v>15</v>
      </c>
      <c r="G9" s="31" t="s">
        <v>16</v>
      </c>
      <c r="H9" s="31" t="s">
        <v>304</v>
      </c>
      <c r="I9" s="31" t="s">
        <v>10</v>
      </c>
      <c r="J9" s="31" t="s">
        <v>20</v>
      </c>
      <c r="K9" s="31" t="s">
        <v>623</v>
      </c>
      <c r="L9" s="33">
        <v>22477</v>
      </c>
      <c r="M9" s="150">
        <v>705329.02312300005</v>
      </c>
      <c r="N9" s="34">
        <v>-364482</v>
      </c>
      <c r="O9" s="34">
        <v>293949.09768770001</v>
      </c>
      <c r="P9" s="30">
        <v>757536.92543529999</v>
      </c>
      <c r="Q9" s="35">
        <v>41951.495922000002</v>
      </c>
      <c r="R9" s="36">
        <v>0</v>
      </c>
      <c r="S9" s="36">
        <v>15215.463083434413</v>
      </c>
      <c r="T9" s="36">
        <v>29738.536916565587</v>
      </c>
      <c r="U9" s="37">
        <v>44954.242414590284</v>
      </c>
      <c r="V9" s="38">
        <v>86905.738336590293</v>
      </c>
      <c r="W9" s="34">
        <v>844442.66377189034</v>
      </c>
      <c r="X9" s="34">
        <v>28528.993281434407</v>
      </c>
      <c r="Y9" s="33">
        <v>815913.67049045593</v>
      </c>
      <c r="Z9" s="144">
        <v>0</v>
      </c>
      <c r="AA9" s="34">
        <v>12196.815961207154</v>
      </c>
      <c r="AB9" s="34">
        <v>166163.77711188421</v>
      </c>
      <c r="AC9" s="34">
        <v>177098.28</v>
      </c>
      <c r="AD9" s="34">
        <v>6847.3073090140815</v>
      </c>
      <c r="AE9" s="34">
        <v>3112.58</v>
      </c>
      <c r="AF9" s="34">
        <v>365418.76038210548</v>
      </c>
      <c r="AG9" s="136">
        <v>387301</v>
      </c>
      <c r="AH9" s="34">
        <v>457833.90231229999</v>
      </c>
      <c r="AI9" s="34">
        <v>0</v>
      </c>
      <c r="AJ9" s="34">
        <v>70532.902312300008</v>
      </c>
      <c r="AK9" s="34">
        <v>70532.902312300008</v>
      </c>
      <c r="AL9" s="34">
        <v>387301</v>
      </c>
      <c r="AM9" s="34">
        <v>387301</v>
      </c>
      <c r="AN9" s="34">
        <v>0</v>
      </c>
      <c r="AO9" s="34">
        <v>757536.92543529999</v>
      </c>
      <c r="AP9" s="34">
        <v>687004.02312299993</v>
      </c>
      <c r="AQ9" s="34">
        <v>70532.902312300052</v>
      </c>
      <c r="AR9" s="34">
        <v>-364482</v>
      </c>
      <c r="AS9" s="34">
        <v>0</v>
      </c>
    </row>
    <row r="10" spans="1:45" s="1" customFormat="1" ht="13.8">
      <c r="B10" s="31" t="s">
        <v>1223</v>
      </c>
      <c r="C10" s="32" t="s">
        <v>811</v>
      </c>
      <c r="D10" s="31" t="s">
        <v>812</v>
      </c>
      <c r="E10" s="31" t="s">
        <v>14</v>
      </c>
      <c r="F10" s="31" t="s">
        <v>15</v>
      </c>
      <c r="G10" s="31" t="s">
        <v>16</v>
      </c>
      <c r="H10" s="31" t="s">
        <v>304</v>
      </c>
      <c r="I10" s="31" t="s">
        <v>10</v>
      </c>
      <c r="J10" s="31" t="s">
        <v>19</v>
      </c>
      <c r="K10" s="31" t="s">
        <v>813</v>
      </c>
      <c r="L10" s="33">
        <v>8282</v>
      </c>
      <c r="M10" s="150">
        <v>151903.24668099999</v>
      </c>
      <c r="N10" s="34">
        <v>-177730</v>
      </c>
      <c r="O10" s="34">
        <v>158344.74768462215</v>
      </c>
      <c r="P10" s="30">
        <v>-92349.428650900009</v>
      </c>
      <c r="Q10" s="35">
        <v>5910.6210000000001</v>
      </c>
      <c r="R10" s="36">
        <v>92349.428650900009</v>
      </c>
      <c r="S10" s="36">
        <v>2027.7681188579215</v>
      </c>
      <c r="T10" s="36">
        <v>125039.03528392311</v>
      </c>
      <c r="U10" s="37">
        <v>219417.41525642152</v>
      </c>
      <c r="V10" s="38">
        <v>225328.03625642153</v>
      </c>
      <c r="W10" s="34">
        <v>225328.03625642153</v>
      </c>
      <c r="X10" s="34">
        <v>158010.48901148007</v>
      </c>
      <c r="Y10" s="33">
        <v>67317.547244941466</v>
      </c>
      <c r="Z10" s="144">
        <v>0</v>
      </c>
      <c r="AA10" s="34">
        <v>38088.81053311118</v>
      </c>
      <c r="AB10" s="34">
        <v>37622.610723924234</v>
      </c>
      <c r="AC10" s="34">
        <v>106758.07999999999</v>
      </c>
      <c r="AD10" s="34">
        <v>1556.6319942629189</v>
      </c>
      <c r="AE10" s="34">
        <v>656.49</v>
      </c>
      <c r="AF10" s="34">
        <v>184682.62325129833</v>
      </c>
      <c r="AG10" s="136">
        <v>102677</v>
      </c>
      <c r="AH10" s="34">
        <v>117867.3246681</v>
      </c>
      <c r="AI10" s="34">
        <v>0</v>
      </c>
      <c r="AJ10" s="34">
        <v>15190.3246681</v>
      </c>
      <c r="AK10" s="34">
        <v>15190.3246681</v>
      </c>
      <c r="AL10" s="34">
        <v>102677</v>
      </c>
      <c r="AM10" s="34">
        <v>102677</v>
      </c>
      <c r="AN10" s="34">
        <v>0</v>
      </c>
      <c r="AO10" s="34">
        <v>-92349.428650900009</v>
      </c>
      <c r="AP10" s="34">
        <v>-107539.75331900001</v>
      </c>
      <c r="AQ10" s="34">
        <v>15190.324668100002</v>
      </c>
      <c r="AR10" s="34">
        <v>-177730</v>
      </c>
      <c r="AS10" s="34">
        <v>0</v>
      </c>
    </row>
    <row r="11" spans="1:45" s="1" customFormat="1" ht="13.8">
      <c r="B11" s="31" t="s">
        <v>1223</v>
      </c>
      <c r="C11" s="32" t="s">
        <v>417</v>
      </c>
      <c r="D11" s="31" t="s">
        <v>418</v>
      </c>
      <c r="E11" s="31" t="s">
        <v>14</v>
      </c>
      <c r="F11" s="31" t="s">
        <v>15</v>
      </c>
      <c r="G11" s="31" t="s">
        <v>16</v>
      </c>
      <c r="H11" s="31" t="s">
        <v>304</v>
      </c>
      <c r="I11" s="31" t="s">
        <v>10</v>
      </c>
      <c r="J11" s="31" t="s">
        <v>19</v>
      </c>
      <c r="K11" s="31" t="s">
        <v>419</v>
      </c>
      <c r="L11" s="33">
        <v>9349</v>
      </c>
      <c r="M11" s="150">
        <v>232821.243854</v>
      </c>
      <c r="N11" s="34">
        <v>-754588</v>
      </c>
      <c r="O11" s="34">
        <v>423946.0676182576</v>
      </c>
      <c r="P11" s="30">
        <v>-335841.756146</v>
      </c>
      <c r="Q11" s="35">
        <v>15452.573436999999</v>
      </c>
      <c r="R11" s="36">
        <v>335841.756146</v>
      </c>
      <c r="S11" s="36">
        <v>4560.4590857160365</v>
      </c>
      <c r="T11" s="36">
        <v>328911.88079674786</v>
      </c>
      <c r="U11" s="37">
        <v>669317.70530688995</v>
      </c>
      <c r="V11" s="38">
        <v>684770.27874389</v>
      </c>
      <c r="W11" s="34">
        <v>684770.27874389</v>
      </c>
      <c r="X11" s="34">
        <v>421034.75666697358</v>
      </c>
      <c r="Y11" s="33">
        <v>263735.52207691642</v>
      </c>
      <c r="Z11" s="144">
        <v>0</v>
      </c>
      <c r="AA11" s="34">
        <v>6612.6459141941641</v>
      </c>
      <c r="AB11" s="34">
        <v>77945.541337496281</v>
      </c>
      <c r="AC11" s="34">
        <v>75308.66</v>
      </c>
      <c r="AD11" s="34">
        <v>1460.0485920000001</v>
      </c>
      <c r="AE11" s="34">
        <v>644.30999999999995</v>
      </c>
      <c r="AF11" s="34">
        <v>161971.20584369046</v>
      </c>
      <c r="AG11" s="136">
        <v>410340</v>
      </c>
      <c r="AH11" s="34">
        <v>410340</v>
      </c>
      <c r="AI11" s="34">
        <v>280000</v>
      </c>
      <c r="AJ11" s="34">
        <v>280000</v>
      </c>
      <c r="AK11" s="34">
        <v>0</v>
      </c>
      <c r="AL11" s="34">
        <v>130340</v>
      </c>
      <c r="AM11" s="34">
        <v>130340</v>
      </c>
      <c r="AN11" s="34">
        <v>0</v>
      </c>
      <c r="AO11" s="34">
        <v>-335841.756146</v>
      </c>
      <c r="AP11" s="34">
        <v>-335841.756146</v>
      </c>
      <c r="AQ11" s="34">
        <v>0</v>
      </c>
      <c r="AR11" s="34">
        <v>-754588</v>
      </c>
      <c r="AS11" s="34">
        <v>0</v>
      </c>
    </row>
    <row r="12" spans="1:45" s="1" customFormat="1" ht="13.8">
      <c r="B12" s="31" t="s">
        <v>1223</v>
      </c>
      <c r="C12" s="32" t="s">
        <v>594</v>
      </c>
      <c r="D12" s="31" t="s">
        <v>595</v>
      </c>
      <c r="E12" s="31" t="s">
        <v>14</v>
      </c>
      <c r="F12" s="31" t="s">
        <v>15</v>
      </c>
      <c r="G12" s="31" t="s">
        <v>16</v>
      </c>
      <c r="H12" s="31" t="s">
        <v>304</v>
      </c>
      <c r="I12" s="31" t="s">
        <v>10</v>
      </c>
      <c r="J12" s="31" t="s">
        <v>19</v>
      </c>
      <c r="K12" s="31" t="s">
        <v>596</v>
      </c>
      <c r="L12" s="33">
        <v>7872</v>
      </c>
      <c r="M12" s="150">
        <v>210654.29110699997</v>
      </c>
      <c r="N12" s="34">
        <v>-36732</v>
      </c>
      <c r="O12" s="34">
        <v>0</v>
      </c>
      <c r="P12" s="30">
        <v>171549.61621769995</v>
      </c>
      <c r="Q12" s="35">
        <v>1465.848575</v>
      </c>
      <c r="R12" s="36">
        <v>0</v>
      </c>
      <c r="S12" s="36">
        <v>0</v>
      </c>
      <c r="T12" s="36">
        <v>15744</v>
      </c>
      <c r="U12" s="37">
        <v>15744.084899570884</v>
      </c>
      <c r="V12" s="38">
        <v>17209.933474570884</v>
      </c>
      <c r="W12" s="34">
        <v>188759.54969227084</v>
      </c>
      <c r="X12" s="34">
        <v>0</v>
      </c>
      <c r="Y12" s="33">
        <v>188759.54969227084</v>
      </c>
      <c r="Z12" s="144">
        <v>81726.910603117169</v>
      </c>
      <c r="AA12" s="34">
        <v>7525.2535484510372</v>
      </c>
      <c r="AB12" s="34">
        <v>49618.98476743693</v>
      </c>
      <c r="AC12" s="34">
        <v>143650.85</v>
      </c>
      <c r="AD12" s="34">
        <v>1599.5691444275201</v>
      </c>
      <c r="AE12" s="34">
        <v>5690.1</v>
      </c>
      <c r="AF12" s="34">
        <v>289811.66806343268</v>
      </c>
      <c r="AG12" s="136">
        <v>58846</v>
      </c>
      <c r="AH12" s="34">
        <v>107602.32511070001</v>
      </c>
      <c r="AI12" s="34">
        <v>0</v>
      </c>
      <c r="AJ12" s="34">
        <v>21065.429110699999</v>
      </c>
      <c r="AK12" s="34">
        <v>21065.429110699999</v>
      </c>
      <c r="AL12" s="34">
        <v>58846</v>
      </c>
      <c r="AM12" s="34">
        <v>86536.896000000008</v>
      </c>
      <c r="AN12" s="34">
        <v>27690.896000000008</v>
      </c>
      <c r="AO12" s="34">
        <v>171549.61621769995</v>
      </c>
      <c r="AP12" s="34">
        <v>122793.29110699994</v>
      </c>
      <c r="AQ12" s="34">
        <v>48756.325110700011</v>
      </c>
      <c r="AR12" s="34">
        <v>-36732</v>
      </c>
      <c r="AS12" s="34">
        <v>0</v>
      </c>
    </row>
    <row r="13" spans="1:45" s="1" customFormat="1" ht="13.8">
      <c r="B13" s="31" t="s">
        <v>1223</v>
      </c>
      <c r="C13" s="32" t="s">
        <v>692</v>
      </c>
      <c r="D13" s="31" t="s">
        <v>693</v>
      </c>
      <c r="E13" s="31" t="s">
        <v>14</v>
      </c>
      <c r="F13" s="31" t="s">
        <v>15</v>
      </c>
      <c r="G13" s="31" t="s">
        <v>16</v>
      </c>
      <c r="H13" s="31" t="s">
        <v>304</v>
      </c>
      <c r="I13" s="31" t="s">
        <v>10</v>
      </c>
      <c r="J13" s="31" t="s">
        <v>21</v>
      </c>
      <c r="K13" s="31" t="s">
        <v>694</v>
      </c>
      <c r="L13" s="33">
        <v>19513</v>
      </c>
      <c r="M13" s="150">
        <v>242212.45988499996</v>
      </c>
      <c r="N13" s="34">
        <v>-487924</v>
      </c>
      <c r="O13" s="34">
        <v>455103.11565031396</v>
      </c>
      <c r="P13" s="30">
        <v>-258389.29412650003</v>
      </c>
      <c r="Q13" s="35">
        <v>14254.682855999999</v>
      </c>
      <c r="R13" s="36">
        <v>258389.29412650003</v>
      </c>
      <c r="S13" s="36">
        <v>9716.5366491465884</v>
      </c>
      <c r="T13" s="36">
        <v>364694.93366342585</v>
      </c>
      <c r="U13" s="37">
        <v>632804.17681923986</v>
      </c>
      <c r="V13" s="38">
        <v>647058.85967523989</v>
      </c>
      <c r="W13" s="34">
        <v>647058.85967523989</v>
      </c>
      <c r="X13" s="34">
        <v>467568.90857946069</v>
      </c>
      <c r="Y13" s="33">
        <v>179489.95109577919</v>
      </c>
      <c r="Z13" s="144">
        <v>0</v>
      </c>
      <c r="AA13" s="34">
        <v>16955.5784177768</v>
      </c>
      <c r="AB13" s="34">
        <v>129643.9565043328</v>
      </c>
      <c r="AC13" s="34">
        <v>192219.28999999998</v>
      </c>
      <c r="AD13" s="34">
        <v>1977</v>
      </c>
      <c r="AE13" s="34">
        <v>563.96</v>
      </c>
      <c r="AF13" s="34">
        <v>341359.78492210963</v>
      </c>
      <c r="AG13" s="136">
        <v>228697</v>
      </c>
      <c r="AH13" s="34">
        <v>252918.24598850001</v>
      </c>
      <c r="AI13" s="34">
        <v>0</v>
      </c>
      <c r="AJ13" s="34">
        <v>24221.245988499999</v>
      </c>
      <c r="AK13" s="34">
        <v>24221.245988499999</v>
      </c>
      <c r="AL13" s="34">
        <v>228697</v>
      </c>
      <c r="AM13" s="34">
        <v>228697</v>
      </c>
      <c r="AN13" s="34">
        <v>0</v>
      </c>
      <c r="AO13" s="34">
        <v>-258389.29412650003</v>
      </c>
      <c r="AP13" s="34">
        <v>-282610.54011500004</v>
      </c>
      <c r="AQ13" s="34">
        <v>24221.245988500013</v>
      </c>
      <c r="AR13" s="34">
        <v>-487924</v>
      </c>
      <c r="AS13" s="34">
        <v>0</v>
      </c>
    </row>
    <row r="14" spans="1:45" s="1" customFormat="1" ht="13.8">
      <c r="B14" s="31" t="s">
        <v>1223</v>
      </c>
      <c r="C14" s="32" t="s">
        <v>875</v>
      </c>
      <c r="D14" s="31" t="s">
        <v>876</v>
      </c>
      <c r="E14" s="31" t="s">
        <v>14</v>
      </c>
      <c r="F14" s="31" t="s">
        <v>15</v>
      </c>
      <c r="G14" s="31" t="s">
        <v>16</v>
      </c>
      <c r="H14" s="31" t="s">
        <v>304</v>
      </c>
      <c r="I14" s="31" t="s">
        <v>10</v>
      </c>
      <c r="J14" s="31" t="s">
        <v>19</v>
      </c>
      <c r="K14" s="31" t="s">
        <v>877</v>
      </c>
      <c r="L14" s="33">
        <v>7185</v>
      </c>
      <c r="M14" s="150">
        <v>460214.93335800007</v>
      </c>
      <c r="N14" s="34">
        <v>-480382</v>
      </c>
      <c r="O14" s="34">
        <v>137384.13314527363</v>
      </c>
      <c r="P14" s="30">
        <v>-137214.8683061999</v>
      </c>
      <c r="Q14" s="35">
        <v>33815.666915000002</v>
      </c>
      <c r="R14" s="36">
        <v>137214.8683061999</v>
      </c>
      <c r="S14" s="36">
        <v>7206.0193862884807</v>
      </c>
      <c r="T14" s="36">
        <v>84541.473690523882</v>
      </c>
      <c r="U14" s="37">
        <v>228963.59606328598</v>
      </c>
      <c r="V14" s="38">
        <v>262779.26297828596</v>
      </c>
      <c r="W14" s="34">
        <v>262779.26297828596</v>
      </c>
      <c r="X14" s="34">
        <v>123385.01954256214</v>
      </c>
      <c r="Y14" s="33">
        <v>139394.24343572382</v>
      </c>
      <c r="Z14" s="144">
        <v>346104.6076749835</v>
      </c>
      <c r="AA14" s="34">
        <v>51781.688924746857</v>
      </c>
      <c r="AB14" s="34">
        <v>95191.593264385214</v>
      </c>
      <c r="AC14" s="34">
        <v>70744.41</v>
      </c>
      <c r="AD14" s="34">
        <v>3918.3005129404601</v>
      </c>
      <c r="AE14" s="34">
        <v>212337.83</v>
      </c>
      <c r="AF14" s="34">
        <v>780078.43037705612</v>
      </c>
      <c r="AG14" s="136">
        <v>0</v>
      </c>
      <c r="AH14" s="34">
        <v>125006.19833580001</v>
      </c>
      <c r="AI14" s="34">
        <v>0</v>
      </c>
      <c r="AJ14" s="34">
        <v>46021.493335800013</v>
      </c>
      <c r="AK14" s="34">
        <v>46021.493335800013</v>
      </c>
      <c r="AL14" s="34">
        <v>0</v>
      </c>
      <c r="AM14" s="34">
        <v>78984.705000000002</v>
      </c>
      <c r="AN14" s="34">
        <v>78984.705000000002</v>
      </c>
      <c r="AO14" s="34">
        <v>-137214.8683061999</v>
      </c>
      <c r="AP14" s="34">
        <v>-262221.06664199993</v>
      </c>
      <c r="AQ14" s="34">
        <v>125006.19833580001</v>
      </c>
      <c r="AR14" s="34">
        <v>-480382</v>
      </c>
      <c r="AS14" s="34">
        <v>0</v>
      </c>
    </row>
    <row r="15" spans="1:45" s="1" customFormat="1" ht="13.8">
      <c r="B15" s="31" t="s">
        <v>1223</v>
      </c>
      <c r="C15" s="32" t="s">
        <v>790</v>
      </c>
      <c r="D15" s="31" t="s">
        <v>791</v>
      </c>
      <c r="E15" s="31" t="s">
        <v>14</v>
      </c>
      <c r="F15" s="31" t="s">
        <v>15</v>
      </c>
      <c r="G15" s="31" t="s">
        <v>16</v>
      </c>
      <c r="H15" s="31" t="s">
        <v>304</v>
      </c>
      <c r="I15" s="31" t="s">
        <v>10</v>
      </c>
      <c r="J15" s="31" t="s">
        <v>68</v>
      </c>
      <c r="K15" s="31" t="s">
        <v>792</v>
      </c>
      <c r="L15" s="33">
        <v>68283</v>
      </c>
      <c r="M15" s="150">
        <v>1847101.4787779998</v>
      </c>
      <c r="N15" s="34">
        <v>-1424125</v>
      </c>
      <c r="O15" s="34">
        <v>771641.80607727496</v>
      </c>
      <c r="P15" s="30">
        <v>1079503.4787779998</v>
      </c>
      <c r="Q15" s="35">
        <v>123154.37525500001</v>
      </c>
      <c r="R15" s="36">
        <v>0</v>
      </c>
      <c r="S15" s="36">
        <v>63740.154070881617</v>
      </c>
      <c r="T15" s="36">
        <v>72825.845929118383</v>
      </c>
      <c r="U15" s="37">
        <v>136566.73643259637</v>
      </c>
      <c r="V15" s="38">
        <v>259721.11168759636</v>
      </c>
      <c r="W15" s="34">
        <v>1339224.5904655962</v>
      </c>
      <c r="X15" s="34">
        <v>119512.78888288164</v>
      </c>
      <c r="Y15" s="33">
        <v>1219711.8015827145</v>
      </c>
      <c r="Z15" s="144">
        <v>0</v>
      </c>
      <c r="AA15" s="34">
        <v>148886.52195007817</v>
      </c>
      <c r="AB15" s="34">
        <v>623430.52193984843</v>
      </c>
      <c r="AC15" s="34">
        <v>603060</v>
      </c>
      <c r="AD15" s="34">
        <v>30259.495753529271</v>
      </c>
      <c r="AE15" s="34">
        <v>30463.119999999999</v>
      </c>
      <c r="AF15" s="34">
        <v>1436099.6596434561</v>
      </c>
      <c r="AG15" s="136">
        <v>1466413</v>
      </c>
      <c r="AH15" s="34">
        <v>1466413</v>
      </c>
      <c r="AI15" s="34">
        <v>299582</v>
      </c>
      <c r="AJ15" s="34">
        <v>299582</v>
      </c>
      <c r="AK15" s="34">
        <v>0</v>
      </c>
      <c r="AL15" s="34">
        <v>1166831</v>
      </c>
      <c r="AM15" s="34">
        <v>1166831</v>
      </c>
      <c r="AN15" s="34">
        <v>0</v>
      </c>
      <c r="AO15" s="34">
        <v>1079503.4787779998</v>
      </c>
      <c r="AP15" s="34">
        <v>1079503.4787779998</v>
      </c>
      <c r="AQ15" s="34">
        <v>0</v>
      </c>
      <c r="AR15" s="34">
        <v>-1424125</v>
      </c>
      <c r="AS15" s="34">
        <v>0</v>
      </c>
    </row>
    <row r="16" spans="1:45" s="1" customFormat="1" ht="13.8">
      <c r="B16" s="31" t="s">
        <v>1223</v>
      </c>
      <c r="C16" s="32" t="s">
        <v>770</v>
      </c>
      <c r="D16" s="31" t="s">
        <v>771</v>
      </c>
      <c r="E16" s="31" t="s">
        <v>14</v>
      </c>
      <c r="F16" s="31" t="s">
        <v>15</v>
      </c>
      <c r="G16" s="31" t="s">
        <v>16</v>
      </c>
      <c r="H16" s="31" t="s">
        <v>304</v>
      </c>
      <c r="I16" s="31" t="s">
        <v>10</v>
      </c>
      <c r="J16" s="31" t="s">
        <v>21</v>
      </c>
      <c r="K16" s="31" t="s">
        <v>772</v>
      </c>
      <c r="L16" s="33">
        <v>13106</v>
      </c>
      <c r="M16" s="150">
        <v>188701.67389100001</v>
      </c>
      <c r="N16" s="34">
        <v>-81780</v>
      </c>
      <c r="O16" s="34">
        <v>11167.615538086076</v>
      </c>
      <c r="P16" s="30">
        <v>123492.46128010005</v>
      </c>
      <c r="Q16" s="35">
        <v>8767.6740719999998</v>
      </c>
      <c r="R16" s="36">
        <v>0</v>
      </c>
      <c r="S16" s="36">
        <v>10018.345049146703</v>
      </c>
      <c r="T16" s="36">
        <v>16193.654950853297</v>
      </c>
      <c r="U16" s="37">
        <v>26212.141348294714</v>
      </c>
      <c r="V16" s="38">
        <v>34979.815420294712</v>
      </c>
      <c r="W16" s="34">
        <v>158472.27670039475</v>
      </c>
      <c r="X16" s="34">
        <v>18784.39696714672</v>
      </c>
      <c r="Y16" s="33">
        <v>139687.87973324803</v>
      </c>
      <c r="Z16" s="144">
        <v>0</v>
      </c>
      <c r="AA16" s="34">
        <v>65671.038755064888</v>
      </c>
      <c r="AB16" s="34">
        <v>84767.166271929716</v>
      </c>
      <c r="AC16" s="34">
        <v>165165.47</v>
      </c>
      <c r="AD16" s="34">
        <v>8191.8613583428942</v>
      </c>
      <c r="AE16" s="34">
        <v>657.91</v>
      </c>
      <c r="AF16" s="34">
        <v>324453.44638533745</v>
      </c>
      <c r="AG16" s="136">
        <v>98988</v>
      </c>
      <c r="AH16" s="34">
        <v>166574.78738910001</v>
      </c>
      <c r="AI16" s="34">
        <v>0</v>
      </c>
      <c r="AJ16" s="34">
        <v>18870.167389100003</v>
      </c>
      <c r="AK16" s="34">
        <v>18870.167389100003</v>
      </c>
      <c r="AL16" s="34">
        <v>98988</v>
      </c>
      <c r="AM16" s="34">
        <v>147704.62</v>
      </c>
      <c r="AN16" s="34">
        <v>48716.619999999995</v>
      </c>
      <c r="AO16" s="34">
        <v>123492.46128010005</v>
      </c>
      <c r="AP16" s="34">
        <v>55905.673891000042</v>
      </c>
      <c r="AQ16" s="34">
        <v>67586.787389100005</v>
      </c>
      <c r="AR16" s="34">
        <v>-81780</v>
      </c>
      <c r="AS16" s="34">
        <v>0</v>
      </c>
    </row>
    <row r="17" spans="2:45" s="1" customFormat="1" ht="13.8">
      <c r="B17" s="31" t="s">
        <v>1223</v>
      </c>
      <c r="C17" s="32" t="s">
        <v>704</v>
      </c>
      <c r="D17" s="31" t="s">
        <v>705</v>
      </c>
      <c r="E17" s="31" t="s">
        <v>14</v>
      </c>
      <c r="F17" s="31" t="s">
        <v>15</v>
      </c>
      <c r="G17" s="31" t="s">
        <v>16</v>
      </c>
      <c r="H17" s="31" t="s">
        <v>304</v>
      </c>
      <c r="I17" s="31" t="s">
        <v>10</v>
      </c>
      <c r="J17" s="31" t="s">
        <v>19</v>
      </c>
      <c r="K17" s="31" t="s">
        <v>706</v>
      </c>
      <c r="L17" s="33">
        <v>5193</v>
      </c>
      <c r="M17" s="150">
        <v>209976.72866100003</v>
      </c>
      <c r="N17" s="34">
        <v>-73546</v>
      </c>
      <c r="O17" s="34">
        <v>43247.490924073209</v>
      </c>
      <c r="P17" s="30">
        <v>68365.40152710001</v>
      </c>
      <c r="Q17" s="35">
        <v>1383.7092170000001</v>
      </c>
      <c r="R17" s="36">
        <v>0</v>
      </c>
      <c r="S17" s="36">
        <v>0</v>
      </c>
      <c r="T17" s="36">
        <v>10386</v>
      </c>
      <c r="U17" s="37">
        <v>10386.056006538565</v>
      </c>
      <c r="V17" s="38">
        <v>11769.765223538565</v>
      </c>
      <c r="W17" s="34">
        <v>80135.166750638571</v>
      </c>
      <c r="X17" s="34">
        <v>0</v>
      </c>
      <c r="Y17" s="33">
        <v>80135.166750638571</v>
      </c>
      <c r="Z17" s="144">
        <v>0</v>
      </c>
      <c r="AA17" s="34">
        <v>7296.9384914653783</v>
      </c>
      <c r="AB17" s="34">
        <v>149371.73110996865</v>
      </c>
      <c r="AC17" s="34">
        <v>52153.21</v>
      </c>
      <c r="AD17" s="34">
        <v>1028.16048621099</v>
      </c>
      <c r="AE17" s="34">
        <v>688.14</v>
      </c>
      <c r="AF17" s="34">
        <v>210538.18008764501</v>
      </c>
      <c r="AG17" s="136">
        <v>106268</v>
      </c>
      <c r="AH17" s="34">
        <v>127265.67286610001</v>
      </c>
      <c r="AI17" s="34">
        <v>0</v>
      </c>
      <c r="AJ17" s="34">
        <v>20997.672866100005</v>
      </c>
      <c r="AK17" s="34">
        <v>20997.672866100005</v>
      </c>
      <c r="AL17" s="34">
        <v>106268</v>
      </c>
      <c r="AM17" s="34">
        <v>106268</v>
      </c>
      <c r="AN17" s="34">
        <v>0</v>
      </c>
      <c r="AO17" s="34">
        <v>68365.40152710001</v>
      </c>
      <c r="AP17" s="34">
        <v>47367.728661000001</v>
      </c>
      <c r="AQ17" s="34">
        <v>20997.672866100009</v>
      </c>
      <c r="AR17" s="34">
        <v>-73546</v>
      </c>
      <c r="AS17" s="34">
        <v>0</v>
      </c>
    </row>
    <row r="18" spans="2:45" s="1" customFormat="1" ht="13.8">
      <c r="B18" s="31" t="s">
        <v>1223</v>
      </c>
      <c r="C18" s="32" t="s">
        <v>1100</v>
      </c>
      <c r="D18" s="31" t="s">
        <v>1101</v>
      </c>
      <c r="E18" s="31" t="s">
        <v>14</v>
      </c>
      <c r="F18" s="31" t="s">
        <v>15</v>
      </c>
      <c r="G18" s="31" t="s">
        <v>16</v>
      </c>
      <c r="H18" s="31" t="s">
        <v>304</v>
      </c>
      <c r="I18" s="31" t="s">
        <v>10</v>
      </c>
      <c r="J18" s="31" t="s">
        <v>20</v>
      </c>
      <c r="K18" s="31" t="s">
        <v>1102</v>
      </c>
      <c r="L18" s="33">
        <v>28737</v>
      </c>
      <c r="M18" s="150">
        <v>390826.269195</v>
      </c>
      <c r="N18" s="34">
        <v>1446343</v>
      </c>
      <c r="O18" s="34">
        <v>0</v>
      </c>
      <c r="P18" s="30">
        <v>1675356.9391949996</v>
      </c>
      <c r="Q18" s="35">
        <v>21329.142947</v>
      </c>
      <c r="R18" s="36">
        <v>0</v>
      </c>
      <c r="S18" s="36">
        <v>21968.108188579867</v>
      </c>
      <c r="T18" s="36">
        <v>35505.891811420137</v>
      </c>
      <c r="U18" s="37">
        <v>57474.309928730749</v>
      </c>
      <c r="V18" s="38">
        <v>78803.452875730756</v>
      </c>
      <c r="W18" s="34">
        <v>1754160.3920707304</v>
      </c>
      <c r="X18" s="34">
        <v>41190.202853579773</v>
      </c>
      <c r="Y18" s="33">
        <v>1712970.1892171507</v>
      </c>
      <c r="Z18" s="144">
        <v>0</v>
      </c>
      <c r="AA18" s="34">
        <v>37925.396557710155</v>
      </c>
      <c r="AB18" s="34">
        <v>193684.11246462239</v>
      </c>
      <c r="AC18" s="34">
        <v>193574.84999999998</v>
      </c>
      <c r="AD18" s="34">
        <v>6073.4473733749992</v>
      </c>
      <c r="AE18" s="34">
        <v>5794.22</v>
      </c>
      <c r="AF18" s="34">
        <v>437052.02639570751</v>
      </c>
      <c r="AG18" s="136">
        <v>268895</v>
      </c>
      <c r="AH18" s="34">
        <v>284783.66999999993</v>
      </c>
      <c r="AI18" s="34">
        <v>0</v>
      </c>
      <c r="AJ18" s="34">
        <v>0</v>
      </c>
      <c r="AK18" s="34">
        <v>0</v>
      </c>
      <c r="AL18" s="34">
        <v>268895</v>
      </c>
      <c r="AM18" s="34">
        <v>284783.66999999993</v>
      </c>
      <c r="AN18" s="34">
        <v>15888.669999999925</v>
      </c>
      <c r="AO18" s="34">
        <v>1675356.9391949996</v>
      </c>
      <c r="AP18" s="34">
        <v>1659468.2691949997</v>
      </c>
      <c r="AQ18" s="34">
        <v>15888.669999999925</v>
      </c>
      <c r="AR18" s="34">
        <v>1446343</v>
      </c>
      <c r="AS18" s="34">
        <v>0</v>
      </c>
    </row>
    <row r="19" spans="2:45" s="1" customFormat="1" ht="13.8">
      <c r="B19" s="31" t="s">
        <v>1223</v>
      </c>
      <c r="C19" s="32" t="s">
        <v>302</v>
      </c>
      <c r="D19" s="31" t="s">
        <v>303</v>
      </c>
      <c r="E19" s="31" t="s">
        <v>14</v>
      </c>
      <c r="F19" s="31" t="s">
        <v>15</v>
      </c>
      <c r="G19" s="31" t="s">
        <v>16</v>
      </c>
      <c r="H19" s="31" t="s">
        <v>304</v>
      </c>
      <c r="I19" s="31" t="s">
        <v>10</v>
      </c>
      <c r="J19" s="31" t="s">
        <v>20</v>
      </c>
      <c r="K19" s="31" t="s">
        <v>305</v>
      </c>
      <c r="L19" s="33">
        <v>20900</v>
      </c>
      <c r="M19" s="150">
        <v>382788.70613299997</v>
      </c>
      <c r="N19" s="34">
        <v>-440298</v>
      </c>
      <c r="O19" s="34">
        <v>139944.83622694196</v>
      </c>
      <c r="P19" s="30">
        <v>190691.57674629998</v>
      </c>
      <c r="Q19" s="35">
        <v>15303.110892999999</v>
      </c>
      <c r="R19" s="36">
        <v>0</v>
      </c>
      <c r="S19" s="36">
        <v>5449.8840102878066</v>
      </c>
      <c r="T19" s="36">
        <v>36350.115989712191</v>
      </c>
      <c r="U19" s="37">
        <v>41800.225406635087</v>
      </c>
      <c r="V19" s="38">
        <v>57103.336299635084</v>
      </c>
      <c r="W19" s="34">
        <v>247794.91304593507</v>
      </c>
      <c r="X19" s="34">
        <v>10218.532519287808</v>
      </c>
      <c r="Y19" s="33">
        <v>237576.38052664726</v>
      </c>
      <c r="Z19" s="144">
        <v>0</v>
      </c>
      <c r="AA19" s="34">
        <v>14818.17665154866</v>
      </c>
      <c r="AB19" s="34">
        <v>137817.06421689736</v>
      </c>
      <c r="AC19" s="34">
        <v>286722.13</v>
      </c>
      <c r="AD19" s="34">
        <v>6252.788415699999</v>
      </c>
      <c r="AE19" s="34">
        <v>2134.0300000000002</v>
      </c>
      <c r="AF19" s="34">
        <v>447744.18928414606</v>
      </c>
      <c r="AG19" s="136">
        <v>294715</v>
      </c>
      <c r="AH19" s="34">
        <v>332993.87061330001</v>
      </c>
      <c r="AI19" s="34">
        <v>0</v>
      </c>
      <c r="AJ19" s="34">
        <v>38278.870613300001</v>
      </c>
      <c r="AK19" s="34">
        <v>38278.870613300001</v>
      </c>
      <c r="AL19" s="34">
        <v>294715</v>
      </c>
      <c r="AM19" s="34">
        <v>294715</v>
      </c>
      <c r="AN19" s="34">
        <v>0</v>
      </c>
      <c r="AO19" s="34">
        <v>190691.57674629998</v>
      </c>
      <c r="AP19" s="34">
        <v>152412.70613299997</v>
      </c>
      <c r="AQ19" s="34">
        <v>38278.870613300009</v>
      </c>
      <c r="AR19" s="34">
        <v>-440298</v>
      </c>
      <c r="AS19" s="34">
        <v>0</v>
      </c>
    </row>
    <row r="20" spans="2:45" s="1" customFormat="1" ht="13.8">
      <c r="B20" s="31" t="s">
        <v>1223</v>
      </c>
      <c r="C20" s="32" t="s">
        <v>513</v>
      </c>
      <c r="D20" s="31" t="s">
        <v>514</v>
      </c>
      <c r="E20" s="31" t="s">
        <v>14</v>
      </c>
      <c r="F20" s="31" t="s">
        <v>15</v>
      </c>
      <c r="G20" s="31" t="s">
        <v>16</v>
      </c>
      <c r="H20" s="31" t="s">
        <v>304</v>
      </c>
      <c r="I20" s="31" t="s">
        <v>10</v>
      </c>
      <c r="J20" s="31" t="s">
        <v>19</v>
      </c>
      <c r="K20" s="31" t="s">
        <v>515</v>
      </c>
      <c r="L20" s="33">
        <v>6800</v>
      </c>
      <c r="M20" s="150">
        <v>133168.51977400001</v>
      </c>
      <c r="N20" s="34">
        <v>-59755</v>
      </c>
      <c r="O20" s="34">
        <v>15440.695667620734</v>
      </c>
      <c r="P20" s="30">
        <v>67271.771751400025</v>
      </c>
      <c r="Q20" s="35">
        <v>5283.3195100000003</v>
      </c>
      <c r="R20" s="36">
        <v>0</v>
      </c>
      <c r="S20" s="36">
        <v>3502.9981085727736</v>
      </c>
      <c r="T20" s="36">
        <v>10097.001891427226</v>
      </c>
      <c r="U20" s="37">
        <v>13600.073338043954</v>
      </c>
      <c r="V20" s="38">
        <v>18883.392848043954</v>
      </c>
      <c r="W20" s="34">
        <v>86155.164599443975</v>
      </c>
      <c r="X20" s="34">
        <v>6568.1214535727777</v>
      </c>
      <c r="Y20" s="33">
        <v>79587.043145871197</v>
      </c>
      <c r="Z20" s="144">
        <v>0</v>
      </c>
      <c r="AA20" s="34">
        <v>4382.4096533156062</v>
      </c>
      <c r="AB20" s="34">
        <v>24473.97339284297</v>
      </c>
      <c r="AC20" s="34">
        <v>100487.23000000001</v>
      </c>
      <c r="AD20" s="34">
        <v>657.54632764999997</v>
      </c>
      <c r="AE20" s="34">
        <v>0</v>
      </c>
      <c r="AF20" s="34">
        <v>130001.15937380858</v>
      </c>
      <c r="AG20" s="136">
        <v>73609</v>
      </c>
      <c r="AH20" s="34">
        <v>88069.25197740001</v>
      </c>
      <c r="AI20" s="34">
        <v>0</v>
      </c>
      <c r="AJ20" s="34">
        <v>13316.851977400001</v>
      </c>
      <c r="AK20" s="34">
        <v>13316.851977400001</v>
      </c>
      <c r="AL20" s="34">
        <v>73609</v>
      </c>
      <c r="AM20" s="34">
        <v>74752.400000000009</v>
      </c>
      <c r="AN20" s="34">
        <v>1143.4000000000087</v>
      </c>
      <c r="AO20" s="34">
        <v>67271.771751400025</v>
      </c>
      <c r="AP20" s="34">
        <v>52811.519774000015</v>
      </c>
      <c r="AQ20" s="34">
        <v>14460.25197740001</v>
      </c>
      <c r="AR20" s="34">
        <v>-59755</v>
      </c>
      <c r="AS20" s="34">
        <v>0</v>
      </c>
    </row>
    <row r="21" spans="2:45" s="1" customFormat="1" ht="13.8">
      <c r="B21" s="31" t="s">
        <v>1223</v>
      </c>
      <c r="C21" s="32" t="s">
        <v>1186</v>
      </c>
      <c r="D21" s="31" t="s">
        <v>1187</v>
      </c>
      <c r="E21" s="31" t="s">
        <v>14</v>
      </c>
      <c r="F21" s="31" t="s">
        <v>15</v>
      </c>
      <c r="G21" s="31" t="s">
        <v>16</v>
      </c>
      <c r="H21" s="31" t="s">
        <v>304</v>
      </c>
      <c r="I21" s="31" t="s">
        <v>10</v>
      </c>
      <c r="J21" s="31" t="s">
        <v>21</v>
      </c>
      <c r="K21" s="31" t="s">
        <v>1188</v>
      </c>
      <c r="L21" s="33">
        <v>17093</v>
      </c>
      <c r="M21" s="150">
        <v>406939.89481399994</v>
      </c>
      <c r="N21" s="34">
        <v>155875</v>
      </c>
      <c r="O21" s="34">
        <v>0</v>
      </c>
      <c r="P21" s="30">
        <v>541521.00481399999</v>
      </c>
      <c r="Q21" s="35">
        <v>17940.321526</v>
      </c>
      <c r="R21" s="36">
        <v>0</v>
      </c>
      <c r="S21" s="36">
        <v>9271.3511428607035</v>
      </c>
      <c r="T21" s="36">
        <v>24914.648857139298</v>
      </c>
      <c r="U21" s="37">
        <v>34186.184348115487</v>
      </c>
      <c r="V21" s="38">
        <v>52126.505874115486</v>
      </c>
      <c r="W21" s="34">
        <v>593647.51068811549</v>
      </c>
      <c r="X21" s="34">
        <v>17383.783392860671</v>
      </c>
      <c r="Y21" s="33">
        <v>576263.72729525482</v>
      </c>
      <c r="Z21" s="144">
        <v>0</v>
      </c>
      <c r="AA21" s="34">
        <v>17791.431482368811</v>
      </c>
      <c r="AB21" s="34">
        <v>77180.466989232882</v>
      </c>
      <c r="AC21" s="34">
        <v>249205.56</v>
      </c>
      <c r="AD21" s="34">
        <v>4242.5703569374991</v>
      </c>
      <c r="AE21" s="34">
        <v>5002.16</v>
      </c>
      <c r="AF21" s="34">
        <v>353422.18882853916</v>
      </c>
      <c r="AG21" s="136">
        <v>116202</v>
      </c>
      <c r="AH21" s="34">
        <v>192638.11</v>
      </c>
      <c r="AI21" s="34">
        <v>0</v>
      </c>
      <c r="AJ21" s="34">
        <v>0</v>
      </c>
      <c r="AK21" s="34">
        <v>0</v>
      </c>
      <c r="AL21" s="34">
        <v>116202</v>
      </c>
      <c r="AM21" s="34">
        <v>192638.11</v>
      </c>
      <c r="AN21" s="34">
        <v>76436.109999999986</v>
      </c>
      <c r="AO21" s="34">
        <v>541521.00481399999</v>
      </c>
      <c r="AP21" s="34">
        <v>465084.894814</v>
      </c>
      <c r="AQ21" s="34">
        <v>76436.109999999986</v>
      </c>
      <c r="AR21" s="34">
        <v>155875</v>
      </c>
      <c r="AS21" s="34">
        <v>0</v>
      </c>
    </row>
    <row r="22" spans="2:45" s="1" customFormat="1" ht="13.8">
      <c r="B22" s="31" t="s">
        <v>1223</v>
      </c>
      <c r="C22" s="32" t="s">
        <v>1049</v>
      </c>
      <c r="D22" s="31" t="s">
        <v>1050</v>
      </c>
      <c r="E22" s="31" t="s">
        <v>14</v>
      </c>
      <c r="F22" s="31" t="s">
        <v>15</v>
      </c>
      <c r="G22" s="31" t="s">
        <v>16</v>
      </c>
      <c r="H22" s="31" t="s">
        <v>304</v>
      </c>
      <c r="I22" s="31" t="s">
        <v>10</v>
      </c>
      <c r="J22" s="31" t="s">
        <v>19</v>
      </c>
      <c r="K22" s="31" t="s">
        <v>1051</v>
      </c>
      <c r="L22" s="33">
        <v>8718</v>
      </c>
      <c r="M22" s="150">
        <v>197858.98831199997</v>
      </c>
      <c r="N22" s="34">
        <v>-185041</v>
      </c>
      <c r="O22" s="34">
        <v>93753.77520136995</v>
      </c>
      <c r="P22" s="30">
        <v>132383.88714319991</v>
      </c>
      <c r="Q22" s="35">
        <v>10876.747466000001</v>
      </c>
      <c r="R22" s="36">
        <v>0</v>
      </c>
      <c r="S22" s="36">
        <v>2839.2687965725186</v>
      </c>
      <c r="T22" s="36">
        <v>14596.731203427482</v>
      </c>
      <c r="U22" s="37">
        <v>17436.09402368635</v>
      </c>
      <c r="V22" s="38">
        <v>28312.841489686351</v>
      </c>
      <c r="W22" s="34">
        <v>160696.72863288625</v>
      </c>
      <c r="X22" s="34">
        <v>5323.6289935725217</v>
      </c>
      <c r="Y22" s="33">
        <v>155373.09963931373</v>
      </c>
      <c r="Z22" s="144">
        <v>0</v>
      </c>
      <c r="AA22" s="34">
        <v>8410.30479286023</v>
      </c>
      <c r="AB22" s="34">
        <v>37612.036002411216</v>
      </c>
      <c r="AC22" s="34">
        <v>153273.24</v>
      </c>
      <c r="AD22" s="34">
        <v>972.89104348474484</v>
      </c>
      <c r="AE22" s="34">
        <v>0</v>
      </c>
      <c r="AF22" s="34">
        <v>200268.47183875617</v>
      </c>
      <c r="AG22" s="136">
        <v>271082</v>
      </c>
      <c r="AH22" s="34">
        <v>278329.89883119997</v>
      </c>
      <c r="AI22" s="34">
        <v>12538</v>
      </c>
      <c r="AJ22" s="34">
        <v>19785.8988312</v>
      </c>
      <c r="AK22" s="34">
        <v>7247.8988312000001</v>
      </c>
      <c r="AL22" s="34">
        <v>258544</v>
      </c>
      <c r="AM22" s="34">
        <v>258544</v>
      </c>
      <c r="AN22" s="34">
        <v>0</v>
      </c>
      <c r="AO22" s="34">
        <v>132383.88714319991</v>
      </c>
      <c r="AP22" s="34">
        <v>125135.98831199991</v>
      </c>
      <c r="AQ22" s="34">
        <v>7247.8988312000001</v>
      </c>
      <c r="AR22" s="34">
        <v>-185041</v>
      </c>
      <c r="AS22" s="34">
        <v>0</v>
      </c>
    </row>
    <row r="23" spans="2:45" s="1" customFormat="1" ht="13.8">
      <c r="B23" s="31" t="s">
        <v>1223</v>
      </c>
      <c r="C23" s="32" t="s">
        <v>884</v>
      </c>
      <c r="D23" s="31" t="s">
        <v>885</v>
      </c>
      <c r="E23" s="31" t="s">
        <v>14</v>
      </c>
      <c r="F23" s="31" t="s">
        <v>15</v>
      </c>
      <c r="G23" s="31" t="s">
        <v>16</v>
      </c>
      <c r="H23" s="31" t="s">
        <v>304</v>
      </c>
      <c r="I23" s="31" t="s">
        <v>10</v>
      </c>
      <c r="J23" s="31" t="s">
        <v>11</v>
      </c>
      <c r="K23" s="31" t="s">
        <v>886</v>
      </c>
      <c r="L23" s="33">
        <v>2133</v>
      </c>
      <c r="M23" s="150">
        <v>43797.419618</v>
      </c>
      <c r="N23" s="34">
        <v>14195</v>
      </c>
      <c r="O23" s="34">
        <v>0</v>
      </c>
      <c r="P23" s="30">
        <v>134848.41961799999</v>
      </c>
      <c r="Q23" s="35">
        <v>1323.792275</v>
      </c>
      <c r="R23" s="36">
        <v>0</v>
      </c>
      <c r="S23" s="36">
        <v>0</v>
      </c>
      <c r="T23" s="36">
        <v>4266</v>
      </c>
      <c r="U23" s="37">
        <v>4266.0230044187874</v>
      </c>
      <c r="V23" s="38">
        <v>5589.8152794187872</v>
      </c>
      <c r="W23" s="34">
        <v>140438.23489741876</v>
      </c>
      <c r="X23" s="34">
        <v>-2.9103829999999999E-11</v>
      </c>
      <c r="Y23" s="33">
        <v>140438.23489741879</v>
      </c>
      <c r="Z23" s="144">
        <v>0</v>
      </c>
      <c r="AA23" s="34">
        <v>3813.463347921775</v>
      </c>
      <c r="AB23" s="34">
        <v>6899.5568978602723</v>
      </c>
      <c r="AC23" s="34">
        <v>27106.190000000002</v>
      </c>
      <c r="AD23" s="34">
        <v>1351.8332682624998</v>
      </c>
      <c r="AE23" s="34">
        <v>0</v>
      </c>
      <c r="AF23" s="34">
        <v>39171.043514044548</v>
      </c>
      <c r="AG23" s="136">
        <v>82454</v>
      </c>
      <c r="AH23" s="34">
        <v>82454</v>
      </c>
      <c r="AI23" s="34">
        <v>0</v>
      </c>
      <c r="AJ23" s="34">
        <v>0</v>
      </c>
      <c r="AK23" s="34">
        <v>0</v>
      </c>
      <c r="AL23" s="34">
        <v>82454</v>
      </c>
      <c r="AM23" s="34">
        <v>82454</v>
      </c>
      <c r="AN23" s="34">
        <v>0</v>
      </c>
      <c r="AO23" s="34">
        <v>134848.41961799999</v>
      </c>
      <c r="AP23" s="34">
        <v>134848.41961799999</v>
      </c>
      <c r="AQ23" s="34">
        <v>0</v>
      </c>
      <c r="AR23" s="34">
        <v>6355</v>
      </c>
      <c r="AS23" s="34">
        <v>7840</v>
      </c>
    </row>
    <row r="24" spans="2:45" s="1" customFormat="1" ht="13.8">
      <c r="B24" s="31" t="s">
        <v>1223</v>
      </c>
      <c r="C24" s="32" t="s">
        <v>701</v>
      </c>
      <c r="D24" s="31" t="s">
        <v>702</v>
      </c>
      <c r="E24" s="31" t="s">
        <v>14</v>
      </c>
      <c r="F24" s="31" t="s">
        <v>15</v>
      </c>
      <c r="G24" s="31" t="s">
        <v>16</v>
      </c>
      <c r="H24" s="31" t="s">
        <v>71</v>
      </c>
      <c r="I24" s="31" t="s">
        <v>10</v>
      </c>
      <c r="J24" s="31" t="s">
        <v>11</v>
      </c>
      <c r="K24" s="31" t="s">
        <v>703</v>
      </c>
      <c r="L24" s="33">
        <v>1265</v>
      </c>
      <c r="M24" s="150">
        <v>41095.593754000001</v>
      </c>
      <c r="N24" s="34">
        <v>1639</v>
      </c>
      <c r="O24" s="34">
        <v>0</v>
      </c>
      <c r="P24" s="30">
        <v>56889.943754000007</v>
      </c>
      <c r="Q24" s="35">
        <v>475.83452599999998</v>
      </c>
      <c r="R24" s="36">
        <v>0</v>
      </c>
      <c r="S24" s="36">
        <v>269.45796228581776</v>
      </c>
      <c r="T24" s="36">
        <v>2260.5420377141822</v>
      </c>
      <c r="U24" s="37">
        <v>2530.0136430331768</v>
      </c>
      <c r="V24" s="38">
        <v>3005.8481690331769</v>
      </c>
      <c r="W24" s="34">
        <v>59895.791923033183</v>
      </c>
      <c r="X24" s="34">
        <v>505.23367928581138</v>
      </c>
      <c r="Y24" s="33">
        <v>59390.558243747371</v>
      </c>
      <c r="Z24" s="144">
        <v>0</v>
      </c>
      <c r="AA24" s="34">
        <v>3609.5607006661116</v>
      </c>
      <c r="AB24" s="34">
        <v>4474.2830518330275</v>
      </c>
      <c r="AC24" s="34">
        <v>22995.420000000002</v>
      </c>
      <c r="AD24" s="34">
        <v>382.26983082256498</v>
      </c>
      <c r="AE24" s="34">
        <v>146.01</v>
      </c>
      <c r="AF24" s="34">
        <v>31607.543583321705</v>
      </c>
      <c r="AG24" s="136">
        <v>0</v>
      </c>
      <c r="AH24" s="34">
        <v>14155.349999999999</v>
      </c>
      <c r="AI24" s="34">
        <v>0</v>
      </c>
      <c r="AJ24" s="34">
        <v>0</v>
      </c>
      <c r="AK24" s="34">
        <v>0</v>
      </c>
      <c r="AL24" s="34">
        <v>0</v>
      </c>
      <c r="AM24" s="34">
        <v>14155.349999999999</v>
      </c>
      <c r="AN24" s="34">
        <v>14155.349999999999</v>
      </c>
      <c r="AO24" s="34">
        <v>56889.943754000007</v>
      </c>
      <c r="AP24" s="34">
        <v>42734.593754000009</v>
      </c>
      <c r="AQ24" s="34">
        <v>14155.350000000006</v>
      </c>
      <c r="AR24" s="34">
        <v>1639</v>
      </c>
      <c r="AS24" s="34">
        <v>0</v>
      </c>
    </row>
    <row r="25" spans="2:45" s="1" customFormat="1" ht="13.8">
      <c r="B25" s="31" t="s">
        <v>1223</v>
      </c>
      <c r="C25" s="32" t="s">
        <v>796</v>
      </c>
      <c r="D25" s="31" t="s">
        <v>797</v>
      </c>
      <c r="E25" s="31" t="s">
        <v>14</v>
      </c>
      <c r="F25" s="31" t="s">
        <v>15</v>
      </c>
      <c r="G25" s="31" t="s">
        <v>16</v>
      </c>
      <c r="H25" s="31" t="s">
        <v>71</v>
      </c>
      <c r="I25" s="31" t="s">
        <v>10</v>
      </c>
      <c r="J25" s="31" t="s">
        <v>11</v>
      </c>
      <c r="K25" s="31" t="s">
        <v>798</v>
      </c>
      <c r="L25" s="33">
        <v>2310</v>
      </c>
      <c r="M25" s="150">
        <v>111507.992943</v>
      </c>
      <c r="N25" s="34">
        <v>-3320</v>
      </c>
      <c r="O25" s="34">
        <v>0</v>
      </c>
      <c r="P25" s="30">
        <v>-30517.00705700001</v>
      </c>
      <c r="Q25" s="35">
        <v>5818.5592820000002</v>
      </c>
      <c r="R25" s="36">
        <v>30517.00705700001</v>
      </c>
      <c r="S25" s="36">
        <v>0</v>
      </c>
      <c r="T25" s="36">
        <v>-1399.5350030413902</v>
      </c>
      <c r="U25" s="37">
        <v>29117.629070020776</v>
      </c>
      <c r="V25" s="38">
        <v>34936.188352020778</v>
      </c>
      <c r="W25" s="34">
        <v>34936.188352020778</v>
      </c>
      <c r="X25" s="34">
        <v>0</v>
      </c>
      <c r="Y25" s="33">
        <v>34936.188352020778</v>
      </c>
      <c r="Z25" s="144">
        <v>0</v>
      </c>
      <c r="AA25" s="34">
        <v>2187.0746580267878</v>
      </c>
      <c r="AB25" s="34">
        <v>15297.991189561233</v>
      </c>
      <c r="AC25" s="34">
        <v>35698.15</v>
      </c>
      <c r="AD25" s="34">
        <v>276.62</v>
      </c>
      <c r="AE25" s="34">
        <v>0</v>
      </c>
      <c r="AF25" s="34">
        <v>53459.835847588023</v>
      </c>
      <c r="AG25" s="136">
        <v>59305</v>
      </c>
      <c r="AH25" s="34">
        <v>59305</v>
      </c>
      <c r="AI25" s="34">
        <v>13831</v>
      </c>
      <c r="AJ25" s="34">
        <v>13831</v>
      </c>
      <c r="AK25" s="34">
        <v>0</v>
      </c>
      <c r="AL25" s="34">
        <v>45474</v>
      </c>
      <c r="AM25" s="34">
        <v>45474</v>
      </c>
      <c r="AN25" s="34">
        <v>0</v>
      </c>
      <c r="AO25" s="34">
        <v>-30517.00705700001</v>
      </c>
      <c r="AP25" s="34">
        <v>-30517.00705700001</v>
      </c>
      <c r="AQ25" s="34">
        <v>0</v>
      </c>
      <c r="AR25" s="34">
        <v>-3320</v>
      </c>
      <c r="AS25" s="34">
        <v>0</v>
      </c>
    </row>
    <row r="26" spans="2:45" s="1" customFormat="1" ht="13.8">
      <c r="B26" s="31" t="s">
        <v>1223</v>
      </c>
      <c r="C26" s="32" t="s">
        <v>752</v>
      </c>
      <c r="D26" s="31" t="s">
        <v>753</v>
      </c>
      <c r="E26" s="31" t="s">
        <v>14</v>
      </c>
      <c r="F26" s="31" t="s">
        <v>15</v>
      </c>
      <c r="G26" s="31" t="s">
        <v>16</v>
      </c>
      <c r="H26" s="31" t="s">
        <v>71</v>
      </c>
      <c r="I26" s="31" t="s">
        <v>10</v>
      </c>
      <c r="J26" s="31" t="s">
        <v>11</v>
      </c>
      <c r="K26" s="31" t="s">
        <v>754</v>
      </c>
      <c r="L26" s="33">
        <v>1088</v>
      </c>
      <c r="M26" s="150">
        <v>20573.077047999999</v>
      </c>
      <c r="N26" s="34">
        <v>-20249</v>
      </c>
      <c r="O26" s="34">
        <v>10364.52981225531</v>
      </c>
      <c r="P26" s="30">
        <v>-90950.622952000005</v>
      </c>
      <c r="Q26" s="35">
        <v>343.05798199999998</v>
      </c>
      <c r="R26" s="36">
        <v>90950.622952000005</v>
      </c>
      <c r="S26" s="36">
        <v>0</v>
      </c>
      <c r="T26" s="36">
        <v>3569.9622636669956</v>
      </c>
      <c r="U26" s="37">
        <v>94521.094918228249</v>
      </c>
      <c r="V26" s="38">
        <v>94864.152900228248</v>
      </c>
      <c r="W26" s="34">
        <v>94864.152900228248</v>
      </c>
      <c r="X26" s="34">
        <v>10021.471830255294</v>
      </c>
      <c r="Y26" s="33">
        <v>84842.681069972954</v>
      </c>
      <c r="Z26" s="144">
        <v>0</v>
      </c>
      <c r="AA26" s="34">
        <v>1057.9684749808666</v>
      </c>
      <c r="AB26" s="34">
        <v>3315.9895511702734</v>
      </c>
      <c r="AC26" s="34">
        <v>18385.349999999999</v>
      </c>
      <c r="AD26" s="34">
        <v>0</v>
      </c>
      <c r="AE26" s="34">
        <v>123</v>
      </c>
      <c r="AF26" s="34">
        <v>22882.308026151139</v>
      </c>
      <c r="AG26" s="136">
        <v>21275</v>
      </c>
      <c r="AH26" s="34">
        <v>22893.3</v>
      </c>
      <c r="AI26" s="34">
        <v>0</v>
      </c>
      <c r="AJ26" s="34">
        <v>1618.3000000000002</v>
      </c>
      <c r="AK26" s="34">
        <v>1618.3000000000002</v>
      </c>
      <c r="AL26" s="34">
        <v>21275</v>
      </c>
      <c r="AM26" s="34">
        <v>21275</v>
      </c>
      <c r="AN26" s="34">
        <v>0</v>
      </c>
      <c r="AO26" s="34">
        <v>-90950.622952000005</v>
      </c>
      <c r="AP26" s="34">
        <v>-92568.922952000008</v>
      </c>
      <c r="AQ26" s="34">
        <v>1618.3000000000029</v>
      </c>
      <c r="AR26" s="34">
        <v>-20249</v>
      </c>
      <c r="AS26" s="34">
        <v>0</v>
      </c>
    </row>
    <row r="27" spans="2:45" s="1" customFormat="1" ht="13.8">
      <c r="B27" s="31" t="s">
        <v>1223</v>
      </c>
      <c r="C27" s="32" t="s">
        <v>112</v>
      </c>
      <c r="D27" s="31" t="s">
        <v>113</v>
      </c>
      <c r="E27" s="31" t="s">
        <v>14</v>
      </c>
      <c r="F27" s="31" t="s">
        <v>15</v>
      </c>
      <c r="G27" s="31" t="s">
        <v>16</v>
      </c>
      <c r="H27" s="31" t="s">
        <v>71</v>
      </c>
      <c r="I27" s="31" t="s">
        <v>10</v>
      </c>
      <c r="J27" s="31" t="s">
        <v>22</v>
      </c>
      <c r="K27" s="31" t="s">
        <v>114</v>
      </c>
      <c r="L27" s="33">
        <v>777</v>
      </c>
      <c r="M27" s="150">
        <v>18135.816448999998</v>
      </c>
      <c r="N27" s="34">
        <v>78674</v>
      </c>
      <c r="O27" s="34">
        <v>0</v>
      </c>
      <c r="P27" s="30">
        <v>104409.653449</v>
      </c>
      <c r="Q27" s="35">
        <v>782.07331399999998</v>
      </c>
      <c r="R27" s="36">
        <v>0</v>
      </c>
      <c r="S27" s="36">
        <v>445.43270971445679</v>
      </c>
      <c r="T27" s="36">
        <v>1108.5672902855431</v>
      </c>
      <c r="U27" s="37">
        <v>1554.0083799500223</v>
      </c>
      <c r="V27" s="38">
        <v>2336.0816939500223</v>
      </c>
      <c r="W27" s="34">
        <v>106745.73514295003</v>
      </c>
      <c r="X27" s="34">
        <v>835.1863307144522</v>
      </c>
      <c r="Y27" s="33">
        <v>105910.54881223557</v>
      </c>
      <c r="Z27" s="144">
        <v>0</v>
      </c>
      <c r="AA27" s="34">
        <v>982.98936240299406</v>
      </c>
      <c r="AB27" s="34">
        <v>3743.2210122076485</v>
      </c>
      <c r="AC27" s="34">
        <v>12687.310000000001</v>
      </c>
      <c r="AD27" s="34">
        <v>0</v>
      </c>
      <c r="AE27" s="34">
        <v>0</v>
      </c>
      <c r="AF27" s="34">
        <v>17413.520374610642</v>
      </c>
      <c r="AG27" s="136">
        <v>0</v>
      </c>
      <c r="AH27" s="34">
        <v>7599.8369999999986</v>
      </c>
      <c r="AI27" s="34">
        <v>0</v>
      </c>
      <c r="AJ27" s="34">
        <v>0</v>
      </c>
      <c r="AK27" s="34">
        <v>0</v>
      </c>
      <c r="AL27" s="34">
        <v>0</v>
      </c>
      <c r="AM27" s="34">
        <v>7599.8369999999986</v>
      </c>
      <c r="AN27" s="34">
        <v>7599.8369999999986</v>
      </c>
      <c r="AO27" s="34">
        <v>104409.653449</v>
      </c>
      <c r="AP27" s="34">
        <v>96809.816449000005</v>
      </c>
      <c r="AQ27" s="34">
        <v>7599.8369999999995</v>
      </c>
      <c r="AR27" s="34">
        <v>78674</v>
      </c>
      <c r="AS27" s="34">
        <v>0</v>
      </c>
    </row>
    <row r="28" spans="2:45" s="1" customFormat="1" ht="13.8">
      <c r="B28" s="31" t="s">
        <v>1223</v>
      </c>
      <c r="C28" s="32" t="s">
        <v>498</v>
      </c>
      <c r="D28" s="31" t="s">
        <v>499</v>
      </c>
      <c r="E28" s="31" t="s">
        <v>14</v>
      </c>
      <c r="F28" s="31" t="s">
        <v>15</v>
      </c>
      <c r="G28" s="31" t="s">
        <v>16</v>
      </c>
      <c r="H28" s="31" t="s">
        <v>71</v>
      </c>
      <c r="I28" s="31" t="s">
        <v>10</v>
      </c>
      <c r="J28" s="31" t="s">
        <v>11</v>
      </c>
      <c r="K28" s="31" t="s">
        <v>500</v>
      </c>
      <c r="L28" s="33">
        <v>3908</v>
      </c>
      <c r="M28" s="150">
        <v>135685.81401899998</v>
      </c>
      <c r="N28" s="34">
        <v>-195700</v>
      </c>
      <c r="O28" s="34">
        <v>128382.38863032221</v>
      </c>
      <c r="P28" s="30">
        <v>-63562.465981000016</v>
      </c>
      <c r="Q28" s="35">
        <v>10216.191742999999</v>
      </c>
      <c r="R28" s="36">
        <v>63562.465981000016</v>
      </c>
      <c r="S28" s="36">
        <v>2790.1150971439288</v>
      </c>
      <c r="T28" s="36">
        <v>97963.046742145874</v>
      </c>
      <c r="U28" s="37">
        <v>164316.51389284388</v>
      </c>
      <c r="V28" s="38">
        <v>174532.70563584389</v>
      </c>
      <c r="W28" s="34">
        <v>174532.70563584389</v>
      </c>
      <c r="X28" s="34">
        <v>125839.01340446612</v>
      </c>
      <c r="Y28" s="33">
        <v>48693.692231377761</v>
      </c>
      <c r="Z28" s="144">
        <v>0</v>
      </c>
      <c r="AA28" s="34">
        <v>12863.521931576497</v>
      </c>
      <c r="AB28" s="34">
        <v>35369.964638253667</v>
      </c>
      <c r="AC28" s="34">
        <v>58104.08</v>
      </c>
      <c r="AD28" s="34">
        <v>1324.8757842923796</v>
      </c>
      <c r="AE28" s="34">
        <v>2764.06</v>
      </c>
      <c r="AF28" s="34">
        <v>110426.50235412255</v>
      </c>
      <c r="AG28" s="136">
        <v>0</v>
      </c>
      <c r="AH28" s="34">
        <v>54695.72</v>
      </c>
      <c r="AI28" s="34">
        <v>0</v>
      </c>
      <c r="AJ28" s="34">
        <v>10965.2</v>
      </c>
      <c r="AK28" s="34">
        <v>10965.2</v>
      </c>
      <c r="AL28" s="34">
        <v>0</v>
      </c>
      <c r="AM28" s="34">
        <v>43730.52</v>
      </c>
      <c r="AN28" s="34">
        <v>43730.52</v>
      </c>
      <c r="AO28" s="34">
        <v>-63562.465981000016</v>
      </c>
      <c r="AP28" s="34">
        <v>-118258.18598100002</v>
      </c>
      <c r="AQ28" s="34">
        <v>54695.72</v>
      </c>
      <c r="AR28" s="34">
        <v>-195700</v>
      </c>
      <c r="AS28" s="34">
        <v>0</v>
      </c>
    </row>
    <row r="29" spans="2:45" s="1" customFormat="1" ht="13.8">
      <c r="B29" s="31" t="s">
        <v>1223</v>
      </c>
      <c r="C29" s="32" t="s">
        <v>281</v>
      </c>
      <c r="D29" s="31" t="s">
        <v>282</v>
      </c>
      <c r="E29" s="31" t="s">
        <v>14</v>
      </c>
      <c r="F29" s="31" t="s">
        <v>15</v>
      </c>
      <c r="G29" s="31" t="s">
        <v>16</v>
      </c>
      <c r="H29" s="31" t="s">
        <v>71</v>
      </c>
      <c r="I29" s="31" t="s">
        <v>10</v>
      </c>
      <c r="J29" s="31" t="s">
        <v>11</v>
      </c>
      <c r="K29" s="31" t="s">
        <v>283</v>
      </c>
      <c r="L29" s="33">
        <v>3549</v>
      </c>
      <c r="M29" s="150">
        <v>133707.128448</v>
      </c>
      <c r="N29" s="34">
        <v>-143749</v>
      </c>
      <c r="O29" s="34">
        <v>57308.816174711435</v>
      </c>
      <c r="P29" s="30">
        <v>84330.528447999997</v>
      </c>
      <c r="Q29" s="35">
        <v>3379.731796</v>
      </c>
      <c r="R29" s="36">
        <v>0</v>
      </c>
      <c r="S29" s="36">
        <v>0</v>
      </c>
      <c r="T29" s="36">
        <v>7098</v>
      </c>
      <c r="U29" s="37">
        <v>7098.0382759879403</v>
      </c>
      <c r="V29" s="38">
        <v>10477.770071987939</v>
      </c>
      <c r="W29" s="34">
        <v>94808.298519987933</v>
      </c>
      <c r="X29" s="34">
        <v>-1.4551920000000001E-11</v>
      </c>
      <c r="Y29" s="33">
        <v>94808.298519987948</v>
      </c>
      <c r="Z29" s="144">
        <v>0</v>
      </c>
      <c r="AA29" s="34">
        <v>11429.24944152567</v>
      </c>
      <c r="AB29" s="34">
        <v>20780.161992272762</v>
      </c>
      <c r="AC29" s="34">
        <v>54324.159999999996</v>
      </c>
      <c r="AD29" s="34">
        <v>1989.54372745</v>
      </c>
      <c r="AE29" s="34">
        <v>1769.31</v>
      </c>
      <c r="AF29" s="34">
        <v>90292.425161248422</v>
      </c>
      <c r="AG29" s="136">
        <v>82762</v>
      </c>
      <c r="AH29" s="34">
        <v>94372.4</v>
      </c>
      <c r="AI29" s="34">
        <v>0</v>
      </c>
      <c r="AJ29" s="34">
        <v>11610.400000000001</v>
      </c>
      <c r="AK29" s="34">
        <v>11610.400000000001</v>
      </c>
      <c r="AL29" s="34">
        <v>82762</v>
      </c>
      <c r="AM29" s="34">
        <v>82762</v>
      </c>
      <c r="AN29" s="34">
        <v>0</v>
      </c>
      <c r="AO29" s="34">
        <v>84330.528447999997</v>
      </c>
      <c r="AP29" s="34">
        <v>72720.128448000003</v>
      </c>
      <c r="AQ29" s="34">
        <v>11610.399999999994</v>
      </c>
      <c r="AR29" s="34">
        <v>-143749</v>
      </c>
      <c r="AS29" s="34">
        <v>0</v>
      </c>
    </row>
    <row r="30" spans="2:45" s="1" customFormat="1" ht="13.8">
      <c r="B30" s="31" t="s">
        <v>1223</v>
      </c>
      <c r="C30" s="32" t="s">
        <v>411</v>
      </c>
      <c r="D30" s="31" t="s">
        <v>412</v>
      </c>
      <c r="E30" s="31" t="s">
        <v>14</v>
      </c>
      <c r="F30" s="31" t="s">
        <v>15</v>
      </c>
      <c r="G30" s="31" t="s">
        <v>16</v>
      </c>
      <c r="H30" s="31" t="s">
        <v>71</v>
      </c>
      <c r="I30" s="31" t="s">
        <v>10</v>
      </c>
      <c r="J30" s="31" t="s">
        <v>22</v>
      </c>
      <c r="K30" s="31" t="s">
        <v>413</v>
      </c>
      <c r="L30" s="33">
        <v>579</v>
      </c>
      <c r="M30" s="150">
        <v>18607.550781000002</v>
      </c>
      <c r="N30" s="34">
        <v>-1379</v>
      </c>
      <c r="O30" s="34">
        <v>0</v>
      </c>
      <c r="P30" s="30">
        <v>24752.504859100001</v>
      </c>
      <c r="Q30" s="35">
        <v>712.68514300000004</v>
      </c>
      <c r="R30" s="36">
        <v>0</v>
      </c>
      <c r="S30" s="36">
        <v>0</v>
      </c>
      <c r="T30" s="36">
        <v>1158</v>
      </c>
      <c r="U30" s="37">
        <v>1158.0062445187425</v>
      </c>
      <c r="V30" s="38">
        <v>1870.6913875187424</v>
      </c>
      <c r="W30" s="34">
        <v>26623.196246618743</v>
      </c>
      <c r="X30" s="34">
        <v>0</v>
      </c>
      <c r="Y30" s="33">
        <v>26623.196246618743</v>
      </c>
      <c r="Z30" s="144">
        <v>0</v>
      </c>
      <c r="AA30" s="34">
        <v>6129.6212541376408</v>
      </c>
      <c r="AB30" s="34">
        <v>1945.6851988360363</v>
      </c>
      <c r="AC30" s="34">
        <v>10841.97</v>
      </c>
      <c r="AD30" s="34">
        <v>144.65826900000002</v>
      </c>
      <c r="AE30" s="34">
        <v>75</v>
      </c>
      <c r="AF30" s="34">
        <v>19136.934721973674</v>
      </c>
      <c r="AG30" s="136">
        <v>4877</v>
      </c>
      <c r="AH30" s="34">
        <v>7523.9540780999996</v>
      </c>
      <c r="AI30" s="34">
        <v>0</v>
      </c>
      <c r="AJ30" s="34">
        <v>1860.7550781000002</v>
      </c>
      <c r="AK30" s="34">
        <v>1860.7550781000002</v>
      </c>
      <c r="AL30" s="34">
        <v>4877</v>
      </c>
      <c r="AM30" s="34">
        <v>5663.1989999999996</v>
      </c>
      <c r="AN30" s="34">
        <v>786.19899999999961</v>
      </c>
      <c r="AO30" s="34">
        <v>24752.504859100001</v>
      </c>
      <c r="AP30" s="34">
        <v>22105.550781000002</v>
      </c>
      <c r="AQ30" s="34">
        <v>2646.9540780999996</v>
      </c>
      <c r="AR30" s="34">
        <v>-1379</v>
      </c>
      <c r="AS30" s="34">
        <v>0</v>
      </c>
    </row>
    <row r="31" spans="2:45" s="1" customFormat="1" ht="13.8">
      <c r="B31" s="31" t="s">
        <v>1223</v>
      </c>
      <c r="C31" s="32" t="s">
        <v>179</v>
      </c>
      <c r="D31" s="31" t="s">
        <v>180</v>
      </c>
      <c r="E31" s="31" t="s">
        <v>14</v>
      </c>
      <c r="F31" s="31" t="s">
        <v>15</v>
      </c>
      <c r="G31" s="31" t="s">
        <v>16</v>
      </c>
      <c r="H31" s="31" t="s">
        <v>71</v>
      </c>
      <c r="I31" s="31" t="s">
        <v>10</v>
      </c>
      <c r="J31" s="31" t="s">
        <v>22</v>
      </c>
      <c r="K31" s="31" t="s">
        <v>181</v>
      </c>
      <c r="L31" s="33">
        <v>510</v>
      </c>
      <c r="M31" s="150">
        <v>8251.0336300000017</v>
      </c>
      <c r="N31" s="34">
        <v>2421</v>
      </c>
      <c r="O31" s="34">
        <v>0</v>
      </c>
      <c r="P31" s="30">
        <v>-11137.656369999999</v>
      </c>
      <c r="Q31" s="35">
        <v>0</v>
      </c>
      <c r="R31" s="36">
        <v>11137.656369999999</v>
      </c>
      <c r="S31" s="36">
        <v>0</v>
      </c>
      <c r="T31" s="36">
        <v>-546.78188129589944</v>
      </c>
      <c r="U31" s="37">
        <v>10590.931600029007</v>
      </c>
      <c r="V31" s="38">
        <v>10590.931600029007</v>
      </c>
      <c r="W31" s="34">
        <v>10590.931600029007</v>
      </c>
      <c r="X31" s="34">
        <v>-1.8189900000000001E-12</v>
      </c>
      <c r="Y31" s="33">
        <v>10590.931600029009</v>
      </c>
      <c r="Z31" s="144">
        <v>0</v>
      </c>
      <c r="AA31" s="34">
        <v>767.27551908138878</v>
      </c>
      <c r="AB31" s="34">
        <v>2288.5254563338012</v>
      </c>
      <c r="AC31" s="34">
        <v>6313.77</v>
      </c>
      <c r="AD31" s="34">
        <v>0</v>
      </c>
      <c r="AE31" s="34">
        <v>0</v>
      </c>
      <c r="AF31" s="34">
        <v>9369.5709754151903</v>
      </c>
      <c r="AG31" s="136">
        <v>0</v>
      </c>
      <c r="AH31" s="34">
        <v>4988.3099999999995</v>
      </c>
      <c r="AI31" s="34">
        <v>0</v>
      </c>
      <c r="AJ31" s="34">
        <v>0</v>
      </c>
      <c r="AK31" s="34">
        <v>0</v>
      </c>
      <c r="AL31" s="34">
        <v>0</v>
      </c>
      <c r="AM31" s="34">
        <v>4988.3099999999995</v>
      </c>
      <c r="AN31" s="34">
        <v>4988.3099999999995</v>
      </c>
      <c r="AO31" s="34">
        <v>-11137.656369999999</v>
      </c>
      <c r="AP31" s="34">
        <v>-16125.966369999998</v>
      </c>
      <c r="AQ31" s="34">
        <v>4988.3099999999995</v>
      </c>
      <c r="AR31" s="34">
        <v>2421</v>
      </c>
      <c r="AS31" s="34">
        <v>0</v>
      </c>
    </row>
    <row r="32" spans="2:45" s="1" customFormat="1" ht="13.8">
      <c r="B32" s="31" t="s">
        <v>1223</v>
      </c>
      <c r="C32" s="32" t="s">
        <v>393</v>
      </c>
      <c r="D32" s="31" t="s">
        <v>394</v>
      </c>
      <c r="E32" s="31" t="s">
        <v>14</v>
      </c>
      <c r="F32" s="31" t="s">
        <v>15</v>
      </c>
      <c r="G32" s="31" t="s">
        <v>16</v>
      </c>
      <c r="H32" s="31" t="s">
        <v>71</v>
      </c>
      <c r="I32" s="31" t="s">
        <v>10</v>
      </c>
      <c r="J32" s="31" t="s">
        <v>11</v>
      </c>
      <c r="K32" s="31" t="s">
        <v>395</v>
      </c>
      <c r="L32" s="33">
        <v>2733</v>
      </c>
      <c r="M32" s="150">
        <v>39799.440587999998</v>
      </c>
      <c r="N32" s="34">
        <v>-44923</v>
      </c>
      <c r="O32" s="34">
        <v>11685.082426325742</v>
      </c>
      <c r="P32" s="30">
        <v>-16625.615353200003</v>
      </c>
      <c r="Q32" s="35">
        <v>2058.852476</v>
      </c>
      <c r="R32" s="36">
        <v>16625.615353200003</v>
      </c>
      <c r="S32" s="36">
        <v>0</v>
      </c>
      <c r="T32" s="36">
        <v>7310.9432581798937</v>
      </c>
      <c r="U32" s="37">
        <v>23936.687689349568</v>
      </c>
      <c r="V32" s="38">
        <v>25995.540165349568</v>
      </c>
      <c r="W32" s="34">
        <v>25995.540165349568</v>
      </c>
      <c r="X32" s="34">
        <v>9626.2299503257454</v>
      </c>
      <c r="Y32" s="33">
        <v>16369.310215023823</v>
      </c>
      <c r="Z32" s="144">
        <v>0</v>
      </c>
      <c r="AA32" s="34">
        <v>5344.1430385823123</v>
      </c>
      <c r="AB32" s="34">
        <v>13887.946223396726</v>
      </c>
      <c r="AC32" s="34">
        <v>41757.919999999998</v>
      </c>
      <c r="AD32" s="34">
        <v>240.5</v>
      </c>
      <c r="AE32" s="34">
        <v>2663.03</v>
      </c>
      <c r="AF32" s="34">
        <v>63893.539261979036</v>
      </c>
      <c r="AG32" s="136">
        <v>68422</v>
      </c>
      <c r="AH32" s="34">
        <v>72401.9440588</v>
      </c>
      <c r="AI32" s="34">
        <v>0</v>
      </c>
      <c r="AJ32" s="34">
        <v>3979.9440587999998</v>
      </c>
      <c r="AK32" s="34">
        <v>3979.9440587999998</v>
      </c>
      <c r="AL32" s="34">
        <v>68422</v>
      </c>
      <c r="AM32" s="34">
        <v>68422</v>
      </c>
      <c r="AN32" s="34">
        <v>0</v>
      </c>
      <c r="AO32" s="34">
        <v>-16625.615353200003</v>
      </c>
      <c r="AP32" s="34">
        <v>-20605.559412000002</v>
      </c>
      <c r="AQ32" s="34">
        <v>3979.9440587999998</v>
      </c>
      <c r="AR32" s="34">
        <v>-44923</v>
      </c>
      <c r="AS32" s="34">
        <v>0</v>
      </c>
    </row>
    <row r="33" spans="2:45" s="1" customFormat="1" ht="13.8">
      <c r="B33" s="31" t="s">
        <v>1223</v>
      </c>
      <c r="C33" s="32" t="s">
        <v>648</v>
      </c>
      <c r="D33" s="31" t="s">
        <v>649</v>
      </c>
      <c r="E33" s="31" t="s">
        <v>14</v>
      </c>
      <c r="F33" s="31" t="s">
        <v>15</v>
      </c>
      <c r="G33" s="31" t="s">
        <v>16</v>
      </c>
      <c r="H33" s="31" t="s">
        <v>71</v>
      </c>
      <c r="I33" s="31" t="s">
        <v>10</v>
      </c>
      <c r="J33" s="31" t="s">
        <v>11</v>
      </c>
      <c r="K33" s="31" t="s">
        <v>650</v>
      </c>
      <c r="L33" s="33">
        <v>2536</v>
      </c>
      <c r="M33" s="150">
        <v>64852.148175999995</v>
      </c>
      <c r="N33" s="34">
        <v>-69107</v>
      </c>
      <c r="O33" s="34">
        <v>36309.617578829304</v>
      </c>
      <c r="P33" s="30">
        <v>-4658.6370064000075</v>
      </c>
      <c r="Q33" s="35">
        <v>1249.318483</v>
      </c>
      <c r="R33" s="36">
        <v>4658.6370064000075</v>
      </c>
      <c r="S33" s="36">
        <v>0</v>
      </c>
      <c r="T33" s="36">
        <v>29356.645055483576</v>
      </c>
      <c r="U33" s="37">
        <v>34015.465489402035</v>
      </c>
      <c r="V33" s="38">
        <v>35264.783972402038</v>
      </c>
      <c r="W33" s="34">
        <v>35264.783972402038</v>
      </c>
      <c r="X33" s="34">
        <v>35060.299095829301</v>
      </c>
      <c r="Y33" s="33">
        <v>204.48487657273654</v>
      </c>
      <c r="Z33" s="144">
        <v>0</v>
      </c>
      <c r="AA33" s="34">
        <v>3368.8536278101901</v>
      </c>
      <c r="AB33" s="34">
        <v>7937.8420074981896</v>
      </c>
      <c r="AC33" s="34">
        <v>38079.550000000003</v>
      </c>
      <c r="AD33" s="34">
        <v>290.63529835918251</v>
      </c>
      <c r="AE33" s="34">
        <v>1020.02</v>
      </c>
      <c r="AF33" s="34">
        <v>50696.900933667566</v>
      </c>
      <c r="AG33" s="136">
        <v>35156</v>
      </c>
      <c r="AH33" s="34">
        <v>41641.214817599997</v>
      </c>
      <c r="AI33" s="34">
        <v>0</v>
      </c>
      <c r="AJ33" s="34">
        <v>6485.2148176000001</v>
      </c>
      <c r="AK33" s="34">
        <v>6485.2148176000001</v>
      </c>
      <c r="AL33" s="34">
        <v>35156</v>
      </c>
      <c r="AM33" s="34">
        <v>35156</v>
      </c>
      <c r="AN33" s="34">
        <v>0</v>
      </c>
      <c r="AO33" s="34">
        <v>-4658.6370064000075</v>
      </c>
      <c r="AP33" s="34">
        <v>-11143.851824000008</v>
      </c>
      <c r="AQ33" s="34">
        <v>6485.2148176000001</v>
      </c>
      <c r="AR33" s="34">
        <v>-69107</v>
      </c>
      <c r="AS33" s="34">
        <v>0</v>
      </c>
    </row>
    <row r="34" spans="2:45" s="1" customFormat="1" ht="13.8">
      <c r="B34" s="31" t="s">
        <v>1223</v>
      </c>
      <c r="C34" s="32" t="s">
        <v>139</v>
      </c>
      <c r="D34" s="31" t="s">
        <v>140</v>
      </c>
      <c r="E34" s="31" t="s">
        <v>14</v>
      </c>
      <c r="F34" s="31" t="s">
        <v>15</v>
      </c>
      <c r="G34" s="31" t="s">
        <v>16</v>
      </c>
      <c r="H34" s="31" t="s">
        <v>71</v>
      </c>
      <c r="I34" s="31" t="s">
        <v>10</v>
      </c>
      <c r="J34" s="31" t="s">
        <v>11</v>
      </c>
      <c r="K34" s="31" t="s">
        <v>141</v>
      </c>
      <c r="L34" s="33">
        <v>2053</v>
      </c>
      <c r="M34" s="150">
        <v>34988.846099000002</v>
      </c>
      <c r="N34" s="34">
        <v>-48204</v>
      </c>
      <c r="O34" s="34">
        <v>23966.734157334758</v>
      </c>
      <c r="P34" s="30">
        <v>-39498.199291099998</v>
      </c>
      <c r="Q34" s="35">
        <v>1826.186359</v>
      </c>
      <c r="R34" s="36">
        <v>39498.199291099998</v>
      </c>
      <c r="S34" s="36">
        <v>0</v>
      </c>
      <c r="T34" s="36">
        <v>16564.971376642643</v>
      </c>
      <c r="U34" s="37">
        <v>56063.472988571652</v>
      </c>
      <c r="V34" s="38">
        <v>57889.659347571651</v>
      </c>
      <c r="W34" s="34">
        <v>57889.659347571651</v>
      </c>
      <c r="X34" s="34">
        <v>22140.547798334752</v>
      </c>
      <c r="Y34" s="33">
        <v>35749.111549236899</v>
      </c>
      <c r="Z34" s="144">
        <v>0</v>
      </c>
      <c r="AA34" s="34">
        <v>8462.4784095061186</v>
      </c>
      <c r="AB34" s="34">
        <v>7529.5671847253143</v>
      </c>
      <c r="AC34" s="34">
        <v>34977.07</v>
      </c>
      <c r="AD34" s="34">
        <v>141.29234958261998</v>
      </c>
      <c r="AE34" s="34">
        <v>357.5</v>
      </c>
      <c r="AF34" s="34">
        <v>51467.907943814054</v>
      </c>
      <c r="AG34" s="136">
        <v>10019</v>
      </c>
      <c r="AH34" s="34">
        <v>26471.9546099</v>
      </c>
      <c r="AI34" s="34">
        <v>0</v>
      </c>
      <c r="AJ34" s="34">
        <v>3498.8846099000002</v>
      </c>
      <c r="AK34" s="34">
        <v>3498.8846099000002</v>
      </c>
      <c r="AL34" s="34">
        <v>10019</v>
      </c>
      <c r="AM34" s="34">
        <v>22973.07</v>
      </c>
      <c r="AN34" s="34">
        <v>12954.07</v>
      </c>
      <c r="AO34" s="34">
        <v>-39498.199291099998</v>
      </c>
      <c r="AP34" s="34">
        <v>-55951.153900999998</v>
      </c>
      <c r="AQ34" s="34">
        <v>16452.9546099</v>
      </c>
      <c r="AR34" s="34">
        <v>-48204</v>
      </c>
      <c r="AS34" s="34">
        <v>0</v>
      </c>
    </row>
    <row r="35" spans="2:45" s="1" customFormat="1" ht="13.8">
      <c r="B35" s="31" t="s">
        <v>1223</v>
      </c>
      <c r="C35" s="32" t="s">
        <v>784</v>
      </c>
      <c r="D35" s="31" t="s">
        <v>785</v>
      </c>
      <c r="E35" s="31" t="s">
        <v>14</v>
      </c>
      <c r="F35" s="31" t="s">
        <v>15</v>
      </c>
      <c r="G35" s="31" t="s">
        <v>16</v>
      </c>
      <c r="H35" s="31" t="s">
        <v>71</v>
      </c>
      <c r="I35" s="31" t="s">
        <v>10</v>
      </c>
      <c r="J35" s="31" t="s">
        <v>11</v>
      </c>
      <c r="K35" s="31" t="s">
        <v>786</v>
      </c>
      <c r="L35" s="33">
        <v>1280</v>
      </c>
      <c r="M35" s="150">
        <v>21645.314137000001</v>
      </c>
      <c r="N35" s="34">
        <v>33162</v>
      </c>
      <c r="O35" s="34">
        <v>0</v>
      </c>
      <c r="P35" s="30">
        <v>25350.514137000006</v>
      </c>
      <c r="Q35" s="35">
        <v>312.38879800000001</v>
      </c>
      <c r="R35" s="36">
        <v>0</v>
      </c>
      <c r="S35" s="36">
        <v>0</v>
      </c>
      <c r="T35" s="36">
        <v>2560</v>
      </c>
      <c r="U35" s="37">
        <v>2560.0138048082736</v>
      </c>
      <c r="V35" s="38">
        <v>2872.4026028082735</v>
      </c>
      <c r="W35" s="34">
        <v>28222.916739808279</v>
      </c>
      <c r="X35" s="34">
        <v>0</v>
      </c>
      <c r="Y35" s="33">
        <v>28222.916739808279</v>
      </c>
      <c r="Z35" s="144">
        <v>0</v>
      </c>
      <c r="AA35" s="34">
        <v>1141.9422511459647</v>
      </c>
      <c r="AB35" s="34">
        <v>4594.3152776922279</v>
      </c>
      <c r="AC35" s="34">
        <v>17912.670000000002</v>
      </c>
      <c r="AD35" s="34">
        <v>59.921896125000004</v>
      </c>
      <c r="AE35" s="34">
        <v>0</v>
      </c>
      <c r="AF35" s="34">
        <v>23708.849424963195</v>
      </c>
      <c r="AG35" s="136">
        <v>9720</v>
      </c>
      <c r="AH35" s="34">
        <v>14323.199999999999</v>
      </c>
      <c r="AI35" s="34">
        <v>0</v>
      </c>
      <c r="AJ35" s="34">
        <v>0</v>
      </c>
      <c r="AK35" s="34">
        <v>0</v>
      </c>
      <c r="AL35" s="34">
        <v>9720</v>
      </c>
      <c r="AM35" s="34">
        <v>14323.199999999999</v>
      </c>
      <c r="AN35" s="34">
        <v>4603.1999999999989</v>
      </c>
      <c r="AO35" s="34">
        <v>25350.514137000006</v>
      </c>
      <c r="AP35" s="34">
        <v>20747.314137000008</v>
      </c>
      <c r="AQ35" s="34">
        <v>4603.1999999999971</v>
      </c>
      <c r="AR35" s="34">
        <v>33162</v>
      </c>
      <c r="AS35" s="34">
        <v>0</v>
      </c>
    </row>
    <row r="36" spans="2:45" s="1" customFormat="1" ht="13.8">
      <c r="B36" s="31" t="s">
        <v>1223</v>
      </c>
      <c r="C36" s="32" t="s">
        <v>272</v>
      </c>
      <c r="D36" s="31" t="s">
        <v>273</v>
      </c>
      <c r="E36" s="31" t="s">
        <v>14</v>
      </c>
      <c r="F36" s="31" t="s">
        <v>15</v>
      </c>
      <c r="G36" s="31" t="s">
        <v>16</v>
      </c>
      <c r="H36" s="31" t="s">
        <v>71</v>
      </c>
      <c r="I36" s="31" t="s">
        <v>10</v>
      </c>
      <c r="J36" s="31" t="s">
        <v>11</v>
      </c>
      <c r="K36" s="31" t="s">
        <v>274</v>
      </c>
      <c r="L36" s="33">
        <v>1953</v>
      </c>
      <c r="M36" s="150">
        <v>55642.296541000003</v>
      </c>
      <c r="N36" s="34">
        <v>-6578</v>
      </c>
      <c r="O36" s="34">
        <v>0</v>
      </c>
      <c r="P36" s="30">
        <v>70911.596195100006</v>
      </c>
      <c r="Q36" s="35">
        <v>867.00916700000005</v>
      </c>
      <c r="R36" s="36">
        <v>0</v>
      </c>
      <c r="S36" s="36">
        <v>0</v>
      </c>
      <c r="T36" s="36">
        <v>3906</v>
      </c>
      <c r="U36" s="37">
        <v>3906.0210631176237</v>
      </c>
      <c r="V36" s="38">
        <v>4773.0302301176234</v>
      </c>
      <c r="W36" s="34">
        <v>75684.626425217633</v>
      </c>
      <c r="X36" s="34">
        <v>0</v>
      </c>
      <c r="Y36" s="33">
        <v>75684.626425217633</v>
      </c>
      <c r="Z36" s="144">
        <v>0</v>
      </c>
      <c r="AA36" s="34">
        <v>6236.9069161407806</v>
      </c>
      <c r="AB36" s="34">
        <v>9476.3328960525378</v>
      </c>
      <c r="AC36" s="34">
        <v>28747.050000000003</v>
      </c>
      <c r="AD36" s="34">
        <v>0</v>
      </c>
      <c r="AE36" s="34">
        <v>541</v>
      </c>
      <c r="AF36" s="34">
        <v>45001.289812193325</v>
      </c>
      <c r="AG36" s="136">
        <v>7808</v>
      </c>
      <c r="AH36" s="34">
        <v>27418.299654099999</v>
      </c>
      <c r="AI36" s="34">
        <v>0</v>
      </c>
      <c r="AJ36" s="34">
        <v>5564.2296541000005</v>
      </c>
      <c r="AK36" s="34">
        <v>5564.2296541000005</v>
      </c>
      <c r="AL36" s="34">
        <v>7808</v>
      </c>
      <c r="AM36" s="34">
        <v>21854.07</v>
      </c>
      <c r="AN36" s="34">
        <v>14046.07</v>
      </c>
      <c r="AO36" s="34">
        <v>70911.596195100006</v>
      </c>
      <c r="AP36" s="34">
        <v>51301.296541000003</v>
      </c>
      <c r="AQ36" s="34">
        <v>19610.299654100003</v>
      </c>
      <c r="AR36" s="34">
        <v>-6578</v>
      </c>
      <c r="AS36" s="34">
        <v>0</v>
      </c>
    </row>
    <row r="37" spans="2:45" s="1" customFormat="1" ht="13.8">
      <c r="B37" s="31" t="s">
        <v>1223</v>
      </c>
      <c r="C37" s="32" t="s">
        <v>674</v>
      </c>
      <c r="D37" s="31" t="s">
        <v>675</v>
      </c>
      <c r="E37" s="31" t="s">
        <v>14</v>
      </c>
      <c r="F37" s="31" t="s">
        <v>15</v>
      </c>
      <c r="G37" s="31" t="s">
        <v>16</v>
      </c>
      <c r="H37" s="31" t="s">
        <v>71</v>
      </c>
      <c r="I37" s="31" t="s">
        <v>10</v>
      </c>
      <c r="J37" s="31" t="s">
        <v>11</v>
      </c>
      <c r="K37" s="31" t="s">
        <v>676</v>
      </c>
      <c r="L37" s="33">
        <v>2231</v>
      </c>
      <c r="M37" s="150">
        <v>54970.983993000009</v>
      </c>
      <c r="N37" s="34">
        <v>2011</v>
      </c>
      <c r="O37" s="34">
        <v>0</v>
      </c>
      <c r="P37" s="30">
        <v>25646.873993000016</v>
      </c>
      <c r="Q37" s="35">
        <v>1209.742585</v>
      </c>
      <c r="R37" s="36">
        <v>0</v>
      </c>
      <c r="S37" s="36">
        <v>423.59083885730547</v>
      </c>
      <c r="T37" s="36">
        <v>4038.4091611426948</v>
      </c>
      <c r="U37" s="37">
        <v>4462.0240613494207</v>
      </c>
      <c r="V37" s="38">
        <v>5671.7666463494206</v>
      </c>
      <c r="W37" s="34">
        <v>31318.640639349436</v>
      </c>
      <c r="X37" s="34">
        <v>794.23282285730602</v>
      </c>
      <c r="Y37" s="33">
        <v>30524.40781649213</v>
      </c>
      <c r="Z37" s="144">
        <v>0</v>
      </c>
      <c r="AA37" s="34">
        <v>4483.1087524439026</v>
      </c>
      <c r="AB37" s="34">
        <v>5953.3378084273072</v>
      </c>
      <c r="AC37" s="34">
        <v>42525.799999999996</v>
      </c>
      <c r="AD37" s="34">
        <v>56.975646500000003</v>
      </c>
      <c r="AE37" s="34">
        <v>746.12</v>
      </c>
      <c r="AF37" s="34">
        <v>53765.342207371214</v>
      </c>
      <c r="AG37" s="136">
        <v>0</v>
      </c>
      <c r="AH37" s="34">
        <v>24964.89</v>
      </c>
      <c r="AI37" s="34">
        <v>0</v>
      </c>
      <c r="AJ37" s="34">
        <v>0</v>
      </c>
      <c r="AK37" s="34">
        <v>0</v>
      </c>
      <c r="AL37" s="34">
        <v>0</v>
      </c>
      <c r="AM37" s="34">
        <v>24964.89</v>
      </c>
      <c r="AN37" s="34">
        <v>24964.89</v>
      </c>
      <c r="AO37" s="34">
        <v>25646.873993000016</v>
      </c>
      <c r="AP37" s="34">
        <v>681.9839930000162</v>
      </c>
      <c r="AQ37" s="34">
        <v>24964.89</v>
      </c>
      <c r="AR37" s="34">
        <v>2011</v>
      </c>
      <c r="AS37" s="34">
        <v>0</v>
      </c>
    </row>
    <row r="38" spans="2:45" s="1" customFormat="1" ht="13.8">
      <c r="B38" s="31" t="s">
        <v>1223</v>
      </c>
      <c r="C38" s="32" t="s">
        <v>399</v>
      </c>
      <c r="D38" s="31" t="s">
        <v>400</v>
      </c>
      <c r="E38" s="31" t="s">
        <v>14</v>
      </c>
      <c r="F38" s="31" t="s">
        <v>15</v>
      </c>
      <c r="G38" s="31" t="s">
        <v>16</v>
      </c>
      <c r="H38" s="31" t="s">
        <v>71</v>
      </c>
      <c r="I38" s="31" t="s">
        <v>10</v>
      </c>
      <c r="J38" s="31" t="s">
        <v>19</v>
      </c>
      <c r="K38" s="31" t="s">
        <v>401</v>
      </c>
      <c r="L38" s="33">
        <v>8502</v>
      </c>
      <c r="M38" s="150">
        <v>930399.7123880001</v>
      </c>
      <c r="N38" s="34">
        <v>-916027</v>
      </c>
      <c r="O38" s="34">
        <v>357894.86694228568</v>
      </c>
      <c r="P38" s="30">
        <v>327716.41238800011</v>
      </c>
      <c r="Q38" s="35">
        <v>51606.114335999999</v>
      </c>
      <c r="R38" s="36">
        <v>0</v>
      </c>
      <c r="S38" s="36">
        <v>0</v>
      </c>
      <c r="T38" s="36">
        <v>17004</v>
      </c>
      <c r="U38" s="37">
        <v>17004.091694124956</v>
      </c>
      <c r="V38" s="38">
        <v>68610.206030124958</v>
      </c>
      <c r="W38" s="34">
        <v>396326.61841812509</v>
      </c>
      <c r="X38" s="34">
        <v>0</v>
      </c>
      <c r="Y38" s="33">
        <v>396326.61841812509</v>
      </c>
      <c r="Z38" s="144">
        <v>228272.27562107914</v>
      </c>
      <c r="AA38" s="34">
        <v>88916.592176169957</v>
      </c>
      <c r="AB38" s="34">
        <v>90424.832960066429</v>
      </c>
      <c r="AC38" s="34">
        <v>147813.85</v>
      </c>
      <c r="AD38" s="34">
        <v>5681.0636168622223</v>
      </c>
      <c r="AE38" s="34">
        <v>15859.1</v>
      </c>
      <c r="AF38" s="34">
        <v>576967.71437417774</v>
      </c>
      <c r="AG38" s="136">
        <v>414397</v>
      </c>
      <c r="AH38" s="34">
        <v>459618.7</v>
      </c>
      <c r="AI38" s="34">
        <v>0</v>
      </c>
      <c r="AJ38" s="34">
        <v>45221.700000000004</v>
      </c>
      <c r="AK38" s="34">
        <v>45221.700000000004</v>
      </c>
      <c r="AL38" s="34">
        <v>414397</v>
      </c>
      <c r="AM38" s="34">
        <v>414397</v>
      </c>
      <c r="AN38" s="34">
        <v>0</v>
      </c>
      <c r="AO38" s="34">
        <v>327716.41238800011</v>
      </c>
      <c r="AP38" s="34">
        <v>282494.7123880001</v>
      </c>
      <c r="AQ38" s="34">
        <v>45221.700000000012</v>
      </c>
      <c r="AR38" s="34">
        <v>-916027</v>
      </c>
      <c r="AS38" s="34">
        <v>0</v>
      </c>
    </row>
    <row r="39" spans="2:45" s="1" customFormat="1" ht="13.8">
      <c r="B39" s="31" t="s">
        <v>1223</v>
      </c>
      <c r="C39" s="32" t="s">
        <v>354</v>
      </c>
      <c r="D39" s="31" t="s">
        <v>355</v>
      </c>
      <c r="E39" s="31" t="s">
        <v>14</v>
      </c>
      <c r="F39" s="31" t="s">
        <v>15</v>
      </c>
      <c r="G39" s="31" t="s">
        <v>16</v>
      </c>
      <c r="H39" s="31" t="s">
        <v>71</v>
      </c>
      <c r="I39" s="31" t="s">
        <v>10</v>
      </c>
      <c r="J39" s="31" t="s">
        <v>22</v>
      </c>
      <c r="K39" s="31" t="s">
        <v>356</v>
      </c>
      <c r="L39" s="33">
        <v>596</v>
      </c>
      <c r="M39" s="150">
        <v>11291.211573</v>
      </c>
      <c r="N39" s="34">
        <v>-18282</v>
      </c>
      <c r="O39" s="34">
        <v>14816.70151003544</v>
      </c>
      <c r="P39" s="30">
        <v>21865.332730299997</v>
      </c>
      <c r="Q39" s="35">
        <v>0</v>
      </c>
      <c r="R39" s="36">
        <v>0</v>
      </c>
      <c r="S39" s="36">
        <v>0</v>
      </c>
      <c r="T39" s="36">
        <v>1192</v>
      </c>
      <c r="U39" s="37">
        <v>1192.0064278638524</v>
      </c>
      <c r="V39" s="38">
        <v>1192.0064278638524</v>
      </c>
      <c r="W39" s="34">
        <v>23057.33915816385</v>
      </c>
      <c r="X39" s="34">
        <v>0</v>
      </c>
      <c r="Y39" s="33">
        <v>23057.33915816385</v>
      </c>
      <c r="Z39" s="144">
        <v>0</v>
      </c>
      <c r="AA39" s="34">
        <v>684.20109005181234</v>
      </c>
      <c r="AB39" s="34">
        <v>1220.4706385747279</v>
      </c>
      <c r="AC39" s="34">
        <v>11799.380000000001</v>
      </c>
      <c r="AD39" s="34">
        <v>0</v>
      </c>
      <c r="AE39" s="34">
        <v>0</v>
      </c>
      <c r="AF39" s="34">
        <v>13704.051728626542</v>
      </c>
      <c r="AG39" s="136">
        <v>27727</v>
      </c>
      <c r="AH39" s="34">
        <v>28856.1211573</v>
      </c>
      <c r="AI39" s="34">
        <v>0</v>
      </c>
      <c r="AJ39" s="34">
        <v>1129.1211573</v>
      </c>
      <c r="AK39" s="34">
        <v>1129.1211573</v>
      </c>
      <c r="AL39" s="34">
        <v>27727</v>
      </c>
      <c r="AM39" s="34">
        <v>27727</v>
      </c>
      <c r="AN39" s="34">
        <v>0</v>
      </c>
      <c r="AO39" s="34">
        <v>21865.332730299997</v>
      </c>
      <c r="AP39" s="34">
        <v>20736.211572999997</v>
      </c>
      <c r="AQ39" s="34">
        <v>1129.1211573</v>
      </c>
      <c r="AR39" s="34">
        <v>-18282</v>
      </c>
      <c r="AS39" s="34">
        <v>0</v>
      </c>
    </row>
    <row r="40" spans="2:45" s="1" customFormat="1" ht="13.8">
      <c r="B40" s="31" t="s">
        <v>1223</v>
      </c>
      <c r="C40" s="32" t="s">
        <v>468</v>
      </c>
      <c r="D40" s="31" t="s">
        <v>469</v>
      </c>
      <c r="E40" s="31" t="s">
        <v>14</v>
      </c>
      <c r="F40" s="31" t="s">
        <v>15</v>
      </c>
      <c r="G40" s="31" t="s">
        <v>16</v>
      </c>
      <c r="H40" s="31" t="s">
        <v>71</v>
      </c>
      <c r="I40" s="31" t="s">
        <v>10</v>
      </c>
      <c r="J40" s="31" t="s">
        <v>22</v>
      </c>
      <c r="K40" s="31" t="s">
        <v>470</v>
      </c>
      <c r="L40" s="33">
        <v>554</v>
      </c>
      <c r="M40" s="150">
        <v>16182.705919</v>
      </c>
      <c r="N40" s="34">
        <v>-3229.9</v>
      </c>
      <c r="O40" s="34">
        <v>1555.271363450285</v>
      </c>
      <c r="P40" s="30">
        <v>14846.805918999999</v>
      </c>
      <c r="Q40" s="35">
        <v>373.78071799999998</v>
      </c>
      <c r="R40" s="36">
        <v>0</v>
      </c>
      <c r="S40" s="36">
        <v>0</v>
      </c>
      <c r="T40" s="36">
        <v>1108</v>
      </c>
      <c r="U40" s="37">
        <v>1108.005974893581</v>
      </c>
      <c r="V40" s="38">
        <v>1481.7866928935809</v>
      </c>
      <c r="W40" s="34">
        <v>16328.592611893579</v>
      </c>
      <c r="X40" s="34">
        <v>0</v>
      </c>
      <c r="Y40" s="33">
        <v>16328.592611893579</v>
      </c>
      <c r="Z40" s="144">
        <v>0</v>
      </c>
      <c r="AA40" s="34">
        <v>879.68352362058408</v>
      </c>
      <c r="AB40" s="34">
        <v>2699.7875783470172</v>
      </c>
      <c r="AC40" s="34">
        <v>10247.66</v>
      </c>
      <c r="AD40" s="34">
        <v>0</v>
      </c>
      <c r="AE40" s="34">
        <v>152</v>
      </c>
      <c r="AF40" s="34">
        <v>13979.131101967601</v>
      </c>
      <c r="AG40" s="136">
        <v>29203</v>
      </c>
      <c r="AH40" s="34">
        <v>30483</v>
      </c>
      <c r="AI40" s="34">
        <v>0</v>
      </c>
      <c r="AJ40" s="34">
        <v>1280</v>
      </c>
      <c r="AK40" s="34">
        <v>1280</v>
      </c>
      <c r="AL40" s="34">
        <v>29203</v>
      </c>
      <c r="AM40" s="34">
        <v>29203</v>
      </c>
      <c r="AN40" s="34">
        <v>0</v>
      </c>
      <c r="AO40" s="34">
        <v>14846.805918999999</v>
      </c>
      <c r="AP40" s="34">
        <v>13566.805918999999</v>
      </c>
      <c r="AQ40" s="34">
        <v>1280</v>
      </c>
      <c r="AR40" s="34">
        <v>-3988</v>
      </c>
      <c r="AS40" s="34">
        <v>758.09999999999991</v>
      </c>
    </row>
    <row r="41" spans="2:45" s="1" customFormat="1" ht="13.8">
      <c r="B41" s="31" t="s">
        <v>1223</v>
      </c>
      <c r="C41" s="32" t="s">
        <v>429</v>
      </c>
      <c r="D41" s="31" t="s">
        <v>430</v>
      </c>
      <c r="E41" s="31" t="s">
        <v>14</v>
      </c>
      <c r="F41" s="31" t="s">
        <v>15</v>
      </c>
      <c r="G41" s="31" t="s">
        <v>16</v>
      </c>
      <c r="H41" s="31" t="s">
        <v>71</v>
      </c>
      <c r="I41" s="31" t="s">
        <v>10</v>
      </c>
      <c r="J41" s="31" t="s">
        <v>11</v>
      </c>
      <c r="K41" s="31" t="s">
        <v>431</v>
      </c>
      <c r="L41" s="33">
        <v>3796</v>
      </c>
      <c r="M41" s="150">
        <v>82324.185975</v>
      </c>
      <c r="N41" s="34">
        <v>-50994</v>
      </c>
      <c r="O41" s="34">
        <v>6062.8226853502474</v>
      </c>
      <c r="P41" s="30">
        <v>116941.60457249999</v>
      </c>
      <c r="Q41" s="35">
        <v>5568.1245929999995</v>
      </c>
      <c r="R41" s="36">
        <v>0</v>
      </c>
      <c r="S41" s="36">
        <v>1971.6098514293285</v>
      </c>
      <c r="T41" s="36">
        <v>5620.390148570672</v>
      </c>
      <c r="U41" s="37">
        <v>7592.0409398845368</v>
      </c>
      <c r="V41" s="38">
        <v>13160.165532884537</v>
      </c>
      <c r="W41" s="34">
        <v>130101.77010538452</v>
      </c>
      <c r="X41" s="34">
        <v>3696.7684714293282</v>
      </c>
      <c r="Y41" s="33">
        <v>126405.00163395519</v>
      </c>
      <c r="Z41" s="144">
        <v>0</v>
      </c>
      <c r="AA41" s="34">
        <v>4601.7160083384897</v>
      </c>
      <c r="AB41" s="34">
        <v>16832.724119230792</v>
      </c>
      <c r="AC41" s="34">
        <v>65199.839999999997</v>
      </c>
      <c r="AD41" s="34">
        <v>2683.5</v>
      </c>
      <c r="AE41" s="34">
        <v>1384.74</v>
      </c>
      <c r="AF41" s="34">
        <v>90702.520127569282</v>
      </c>
      <c r="AG41" s="136">
        <v>231463</v>
      </c>
      <c r="AH41" s="34">
        <v>233195.41859750001</v>
      </c>
      <c r="AI41" s="34">
        <v>6500</v>
      </c>
      <c r="AJ41" s="34">
        <v>8232.4185975</v>
      </c>
      <c r="AK41" s="34">
        <v>1732.4185975</v>
      </c>
      <c r="AL41" s="34">
        <v>224963</v>
      </c>
      <c r="AM41" s="34">
        <v>224963</v>
      </c>
      <c r="AN41" s="34">
        <v>0</v>
      </c>
      <c r="AO41" s="34">
        <v>116941.60457249999</v>
      </c>
      <c r="AP41" s="34">
        <v>115209.18597499999</v>
      </c>
      <c r="AQ41" s="34">
        <v>1732.4185975</v>
      </c>
      <c r="AR41" s="34">
        <v>-50994</v>
      </c>
      <c r="AS41" s="34">
        <v>0</v>
      </c>
    </row>
    <row r="42" spans="2:45" s="1" customFormat="1" ht="13.8">
      <c r="B42" s="31" t="s">
        <v>1223</v>
      </c>
      <c r="C42" s="32" t="s">
        <v>1085</v>
      </c>
      <c r="D42" s="31" t="s">
        <v>1086</v>
      </c>
      <c r="E42" s="31" t="s">
        <v>14</v>
      </c>
      <c r="F42" s="31" t="s">
        <v>15</v>
      </c>
      <c r="G42" s="31" t="s">
        <v>16</v>
      </c>
      <c r="H42" s="31" t="s">
        <v>71</v>
      </c>
      <c r="I42" s="31" t="s">
        <v>10</v>
      </c>
      <c r="J42" s="31" t="s">
        <v>22</v>
      </c>
      <c r="K42" s="31" t="s">
        <v>1087</v>
      </c>
      <c r="L42" s="33">
        <v>752</v>
      </c>
      <c r="M42" s="150">
        <v>46162.869027000001</v>
      </c>
      <c r="N42" s="34">
        <v>-51362</v>
      </c>
      <c r="O42" s="34">
        <v>23138.90815922241</v>
      </c>
      <c r="P42" s="30">
        <v>7081.1559297000058</v>
      </c>
      <c r="Q42" s="35">
        <v>3698.3660380000001</v>
      </c>
      <c r="R42" s="36">
        <v>0</v>
      </c>
      <c r="S42" s="36">
        <v>68.434492571454854</v>
      </c>
      <c r="T42" s="36">
        <v>10228.663262662307</v>
      </c>
      <c r="U42" s="37">
        <v>10297.153282366686</v>
      </c>
      <c r="V42" s="38">
        <v>13995.519320366686</v>
      </c>
      <c r="W42" s="34">
        <v>21076.675250066692</v>
      </c>
      <c r="X42" s="34">
        <v>12547.581046093856</v>
      </c>
      <c r="Y42" s="33">
        <v>8529.0942039728361</v>
      </c>
      <c r="Z42" s="144">
        <v>0</v>
      </c>
      <c r="AA42" s="34">
        <v>1519.2918127215264</v>
      </c>
      <c r="AB42" s="34">
        <v>4381.2398034191338</v>
      </c>
      <c r="AC42" s="34">
        <v>14909.57</v>
      </c>
      <c r="AD42" s="34">
        <v>56.952574645819993</v>
      </c>
      <c r="AE42" s="34">
        <v>123.5</v>
      </c>
      <c r="AF42" s="34">
        <v>20990.554190786479</v>
      </c>
      <c r="AG42" s="136">
        <v>7664</v>
      </c>
      <c r="AH42" s="34">
        <v>12280.286902700002</v>
      </c>
      <c r="AI42" s="34">
        <v>0</v>
      </c>
      <c r="AJ42" s="34">
        <v>4616.2869027000006</v>
      </c>
      <c r="AK42" s="34">
        <v>4616.2869027000006</v>
      </c>
      <c r="AL42" s="34">
        <v>7664</v>
      </c>
      <c r="AM42" s="34">
        <v>7664</v>
      </c>
      <c r="AN42" s="34">
        <v>0</v>
      </c>
      <c r="AO42" s="34">
        <v>7081.1559297000058</v>
      </c>
      <c r="AP42" s="34">
        <v>2464.8690270000052</v>
      </c>
      <c r="AQ42" s="34">
        <v>4616.2869027000015</v>
      </c>
      <c r="AR42" s="34">
        <v>-51362</v>
      </c>
      <c r="AS42" s="34">
        <v>0</v>
      </c>
    </row>
    <row r="43" spans="2:45" s="1" customFormat="1" ht="13.8">
      <c r="B43" s="31" t="s">
        <v>1223</v>
      </c>
      <c r="C43" s="32" t="s">
        <v>293</v>
      </c>
      <c r="D43" s="31" t="s">
        <v>294</v>
      </c>
      <c r="E43" s="31" t="s">
        <v>14</v>
      </c>
      <c r="F43" s="31" t="s">
        <v>15</v>
      </c>
      <c r="G43" s="31" t="s">
        <v>16</v>
      </c>
      <c r="H43" s="31" t="s">
        <v>71</v>
      </c>
      <c r="I43" s="31" t="s">
        <v>10</v>
      </c>
      <c r="J43" s="31" t="s">
        <v>11</v>
      </c>
      <c r="K43" s="31" t="s">
        <v>295</v>
      </c>
      <c r="L43" s="33">
        <v>1365</v>
      </c>
      <c r="M43" s="150">
        <v>49725.668045999999</v>
      </c>
      <c r="N43" s="34">
        <v>-26222</v>
      </c>
      <c r="O43" s="34">
        <v>12250.984018642095</v>
      </c>
      <c r="P43" s="30">
        <v>59165.234850599998</v>
      </c>
      <c r="Q43" s="35">
        <v>2018.2977020000001</v>
      </c>
      <c r="R43" s="36">
        <v>0</v>
      </c>
      <c r="S43" s="36">
        <v>563.53852457164498</v>
      </c>
      <c r="T43" s="36">
        <v>2166.4614754283548</v>
      </c>
      <c r="U43" s="37">
        <v>2730.0147215338229</v>
      </c>
      <c r="V43" s="38">
        <v>4748.3124235338228</v>
      </c>
      <c r="W43" s="34">
        <v>63913.547274133824</v>
      </c>
      <c r="X43" s="34">
        <v>1056.6347335716491</v>
      </c>
      <c r="Y43" s="33">
        <v>62856.912540562174</v>
      </c>
      <c r="Z43" s="144">
        <v>0</v>
      </c>
      <c r="AA43" s="34">
        <v>2935.7904499428437</v>
      </c>
      <c r="AB43" s="34">
        <v>6715.7188204075292</v>
      </c>
      <c r="AC43" s="34">
        <v>23773.94</v>
      </c>
      <c r="AD43" s="34">
        <v>292.45171829999998</v>
      </c>
      <c r="AE43" s="34">
        <v>1238.57</v>
      </c>
      <c r="AF43" s="34">
        <v>34956.47098865037</v>
      </c>
      <c r="AG43" s="136">
        <v>57841</v>
      </c>
      <c r="AH43" s="34">
        <v>62813.566804599999</v>
      </c>
      <c r="AI43" s="34">
        <v>0</v>
      </c>
      <c r="AJ43" s="34">
        <v>4972.5668046000001</v>
      </c>
      <c r="AK43" s="34">
        <v>4972.5668046000001</v>
      </c>
      <c r="AL43" s="34">
        <v>57841</v>
      </c>
      <c r="AM43" s="34">
        <v>57841</v>
      </c>
      <c r="AN43" s="34">
        <v>0</v>
      </c>
      <c r="AO43" s="34">
        <v>59165.234850599998</v>
      </c>
      <c r="AP43" s="34">
        <v>54192.668045999999</v>
      </c>
      <c r="AQ43" s="34">
        <v>4972.5668045999992</v>
      </c>
      <c r="AR43" s="34">
        <v>-26222</v>
      </c>
      <c r="AS43" s="34">
        <v>0</v>
      </c>
    </row>
    <row r="44" spans="2:45" s="1" customFormat="1" ht="13.8">
      <c r="B44" s="31" t="s">
        <v>1223</v>
      </c>
      <c r="C44" s="32" t="s">
        <v>1219</v>
      </c>
      <c r="D44" s="31" t="s">
        <v>1220</v>
      </c>
      <c r="E44" s="31" t="s">
        <v>14</v>
      </c>
      <c r="F44" s="31" t="s">
        <v>15</v>
      </c>
      <c r="G44" s="31" t="s">
        <v>16</v>
      </c>
      <c r="H44" s="31" t="s">
        <v>71</v>
      </c>
      <c r="I44" s="31" t="s">
        <v>10</v>
      </c>
      <c r="J44" s="31" t="s">
        <v>11</v>
      </c>
      <c r="K44" s="31" t="s">
        <v>1221</v>
      </c>
      <c r="L44" s="33">
        <v>2439</v>
      </c>
      <c r="M44" s="150">
        <v>40807.525268999998</v>
      </c>
      <c r="N44" s="34">
        <v>-61719</v>
      </c>
      <c r="O44" s="34">
        <v>34932.208052100104</v>
      </c>
      <c r="P44" s="30">
        <v>-29479.722204099991</v>
      </c>
      <c r="Q44" s="35">
        <v>1595.6046060000001</v>
      </c>
      <c r="R44" s="36">
        <v>29479.722204099991</v>
      </c>
      <c r="S44" s="36">
        <v>0</v>
      </c>
      <c r="T44" s="36">
        <v>26551.384284502354</v>
      </c>
      <c r="U44" s="37">
        <v>56031.408636525171</v>
      </c>
      <c r="V44" s="38">
        <v>57627.013242525172</v>
      </c>
      <c r="W44" s="34">
        <v>57627.013242525172</v>
      </c>
      <c r="X44" s="34">
        <v>33336.603446100111</v>
      </c>
      <c r="Y44" s="33">
        <v>24290.409796425061</v>
      </c>
      <c r="Z44" s="144">
        <v>0</v>
      </c>
      <c r="AA44" s="34">
        <v>8000.1077230957626</v>
      </c>
      <c r="AB44" s="34">
        <v>10022.651134519325</v>
      </c>
      <c r="AC44" s="34">
        <v>48519.360000000001</v>
      </c>
      <c r="AD44" s="34">
        <v>393.79383015000002</v>
      </c>
      <c r="AE44" s="34">
        <v>279.33999999999997</v>
      </c>
      <c r="AF44" s="34">
        <v>67215.252687765082</v>
      </c>
      <c r="AG44" s="136">
        <v>97155</v>
      </c>
      <c r="AH44" s="34">
        <v>101235.7525269</v>
      </c>
      <c r="AI44" s="34">
        <v>0</v>
      </c>
      <c r="AJ44" s="34">
        <v>4080.7525268999998</v>
      </c>
      <c r="AK44" s="34">
        <v>4080.7525268999998</v>
      </c>
      <c r="AL44" s="34">
        <v>97155</v>
      </c>
      <c r="AM44" s="34">
        <v>97155</v>
      </c>
      <c r="AN44" s="34">
        <v>0</v>
      </c>
      <c r="AO44" s="34">
        <v>-29479.722204099991</v>
      </c>
      <c r="AP44" s="34">
        <v>-33560.474730999995</v>
      </c>
      <c r="AQ44" s="34">
        <v>4080.7525268999998</v>
      </c>
      <c r="AR44" s="34">
        <v>-61719</v>
      </c>
      <c r="AS44" s="34">
        <v>0</v>
      </c>
    </row>
    <row r="45" spans="2:45" s="1" customFormat="1" ht="13.8">
      <c r="B45" s="31" t="s">
        <v>1223</v>
      </c>
      <c r="C45" s="32" t="s">
        <v>1115</v>
      </c>
      <c r="D45" s="31" t="s">
        <v>1116</v>
      </c>
      <c r="E45" s="31" t="s">
        <v>14</v>
      </c>
      <c r="F45" s="31" t="s">
        <v>15</v>
      </c>
      <c r="G45" s="31" t="s">
        <v>16</v>
      </c>
      <c r="H45" s="31" t="s">
        <v>71</v>
      </c>
      <c r="I45" s="31" t="s">
        <v>10</v>
      </c>
      <c r="J45" s="31" t="s">
        <v>11</v>
      </c>
      <c r="K45" s="31" t="s">
        <v>1117</v>
      </c>
      <c r="L45" s="33">
        <v>2572</v>
      </c>
      <c r="M45" s="150">
        <v>49667.105486</v>
      </c>
      <c r="N45" s="34">
        <v>-55734</v>
      </c>
      <c r="O45" s="34">
        <v>13012.2675138468</v>
      </c>
      <c r="P45" s="30">
        <v>-98136.183965399992</v>
      </c>
      <c r="Q45" s="35">
        <v>1029.677152</v>
      </c>
      <c r="R45" s="36">
        <v>98136.183965399992</v>
      </c>
      <c r="S45" s="36">
        <v>408.78018400015702</v>
      </c>
      <c r="T45" s="36">
        <v>5200.2858115907438</v>
      </c>
      <c r="U45" s="37">
        <v>103745.8094075866</v>
      </c>
      <c r="V45" s="38">
        <v>104775.4865595866</v>
      </c>
      <c r="W45" s="34">
        <v>104775.4865595866</v>
      </c>
      <c r="X45" s="34">
        <v>13106.735867846975</v>
      </c>
      <c r="Y45" s="33">
        <v>91668.750691739624</v>
      </c>
      <c r="Z45" s="144">
        <v>0</v>
      </c>
      <c r="AA45" s="34">
        <v>5342.5752081030059</v>
      </c>
      <c r="AB45" s="34">
        <v>8513.1910742208365</v>
      </c>
      <c r="AC45" s="34">
        <v>37319.72</v>
      </c>
      <c r="AD45" s="34">
        <v>2388.3205668661999</v>
      </c>
      <c r="AE45" s="34">
        <v>1829.56</v>
      </c>
      <c r="AF45" s="34">
        <v>55393.366849190039</v>
      </c>
      <c r="AG45" s="136">
        <v>117269</v>
      </c>
      <c r="AH45" s="34">
        <v>122235.71054860001</v>
      </c>
      <c r="AI45" s="34">
        <v>0</v>
      </c>
      <c r="AJ45" s="34">
        <v>4966.7105486</v>
      </c>
      <c r="AK45" s="34">
        <v>4966.7105486</v>
      </c>
      <c r="AL45" s="34">
        <v>117269</v>
      </c>
      <c r="AM45" s="34">
        <v>117269</v>
      </c>
      <c r="AN45" s="34">
        <v>0</v>
      </c>
      <c r="AO45" s="34">
        <v>-98136.183965399992</v>
      </c>
      <c r="AP45" s="34">
        <v>-103102.89451399999</v>
      </c>
      <c r="AQ45" s="34">
        <v>4966.7105485999928</v>
      </c>
      <c r="AR45" s="34">
        <v>-55734</v>
      </c>
      <c r="AS45" s="34">
        <v>0</v>
      </c>
    </row>
    <row r="46" spans="2:45" s="1" customFormat="1" ht="13.8">
      <c r="B46" s="31" t="s">
        <v>1223</v>
      </c>
      <c r="C46" s="32" t="s">
        <v>698</v>
      </c>
      <c r="D46" s="31" t="s">
        <v>699</v>
      </c>
      <c r="E46" s="31" t="s">
        <v>14</v>
      </c>
      <c r="F46" s="31" t="s">
        <v>15</v>
      </c>
      <c r="G46" s="31" t="s">
        <v>16</v>
      </c>
      <c r="H46" s="31" t="s">
        <v>71</v>
      </c>
      <c r="I46" s="31" t="s">
        <v>10</v>
      </c>
      <c r="J46" s="31" t="s">
        <v>11</v>
      </c>
      <c r="K46" s="31" t="s">
        <v>700</v>
      </c>
      <c r="L46" s="33">
        <v>1320</v>
      </c>
      <c r="M46" s="150">
        <v>40185.428516</v>
      </c>
      <c r="N46" s="34">
        <v>-68850</v>
      </c>
      <c r="O46" s="34">
        <v>57624.812738183573</v>
      </c>
      <c r="P46" s="30">
        <v>3353.9713675999992</v>
      </c>
      <c r="Q46" s="35">
        <v>984.92892099999995</v>
      </c>
      <c r="R46" s="36">
        <v>0</v>
      </c>
      <c r="S46" s="36">
        <v>0</v>
      </c>
      <c r="T46" s="36">
        <v>48947.01216098357</v>
      </c>
      <c r="U46" s="37">
        <v>48947.276107904836</v>
      </c>
      <c r="V46" s="38">
        <v>49932.205028904835</v>
      </c>
      <c r="W46" s="34">
        <v>53286.17639650483</v>
      </c>
      <c r="X46" s="34">
        <v>53285.912449583564</v>
      </c>
      <c r="Y46" s="33">
        <v>0.26394692126632435</v>
      </c>
      <c r="Z46" s="144">
        <v>0</v>
      </c>
      <c r="AA46" s="34">
        <v>1417.9233420470141</v>
      </c>
      <c r="AB46" s="34">
        <v>10734.256004358551</v>
      </c>
      <c r="AC46" s="34">
        <v>21395.87</v>
      </c>
      <c r="AD46" s="34">
        <v>0</v>
      </c>
      <c r="AE46" s="34">
        <v>171.06</v>
      </c>
      <c r="AF46" s="34">
        <v>33719.109346405559</v>
      </c>
      <c r="AG46" s="136">
        <v>28000</v>
      </c>
      <c r="AH46" s="34">
        <v>32018.542851599999</v>
      </c>
      <c r="AI46" s="34">
        <v>0</v>
      </c>
      <c r="AJ46" s="34">
        <v>4018.5428516000002</v>
      </c>
      <c r="AK46" s="34">
        <v>4018.5428516000002</v>
      </c>
      <c r="AL46" s="34">
        <v>28000</v>
      </c>
      <c r="AM46" s="34">
        <v>28000</v>
      </c>
      <c r="AN46" s="34">
        <v>0</v>
      </c>
      <c r="AO46" s="34">
        <v>3353.9713675999992</v>
      </c>
      <c r="AP46" s="34">
        <v>-664.57148400000096</v>
      </c>
      <c r="AQ46" s="34">
        <v>4018.5428516000002</v>
      </c>
      <c r="AR46" s="34">
        <v>-68850</v>
      </c>
      <c r="AS46" s="34">
        <v>0</v>
      </c>
    </row>
    <row r="47" spans="2:45" s="1" customFormat="1" ht="13.8">
      <c r="B47" s="31" t="s">
        <v>1223</v>
      </c>
      <c r="C47" s="32" t="s">
        <v>351</v>
      </c>
      <c r="D47" s="31" t="s">
        <v>352</v>
      </c>
      <c r="E47" s="31" t="s">
        <v>14</v>
      </c>
      <c r="F47" s="31" t="s">
        <v>15</v>
      </c>
      <c r="G47" s="31" t="s">
        <v>16</v>
      </c>
      <c r="H47" s="31" t="s">
        <v>71</v>
      </c>
      <c r="I47" s="31" t="s">
        <v>10</v>
      </c>
      <c r="J47" s="31" t="s">
        <v>11</v>
      </c>
      <c r="K47" s="31" t="s">
        <v>353</v>
      </c>
      <c r="L47" s="33">
        <v>2101</v>
      </c>
      <c r="M47" s="150">
        <v>39308.735489999999</v>
      </c>
      <c r="N47" s="34">
        <v>-26007</v>
      </c>
      <c r="O47" s="34">
        <v>14823.40622756107</v>
      </c>
      <c r="P47" s="30">
        <v>53500.609039000003</v>
      </c>
      <c r="Q47" s="35">
        <v>696.15553199999999</v>
      </c>
      <c r="R47" s="36">
        <v>0</v>
      </c>
      <c r="S47" s="36">
        <v>0</v>
      </c>
      <c r="T47" s="36">
        <v>4202</v>
      </c>
      <c r="U47" s="37">
        <v>4202.02265929858</v>
      </c>
      <c r="V47" s="38">
        <v>4898.1781912985798</v>
      </c>
      <c r="W47" s="34">
        <v>58398.787230298585</v>
      </c>
      <c r="X47" s="34">
        <v>7.2759600000000004E-12</v>
      </c>
      <c r="Y47" s="33">
        <v>58398.787230298578</v>
      </c>
      <c r="Z47" s="144">
        <v>0</v>
      </c>
      <c r="AA47" s="34">
        <v>1115.7553759860484</v>
      </c>
      <c r="AB47" s="34">
        <v>6188.7306326102844</v>
      </c>
      <c r="AC47" s="34">
        <v>32607.66</v>
      </c>
      <c r="AD47" s="34">
        <v>427</v>
      </c>
      <c r="AE47" s="34">
        <v>433.22</v>
      </c>
      <c r="AF47" s="34">
        <v>40772.366008596335</v>
      </c>
      <c r="AG47" s="136">
        <v>63107</v>
      </c>
      <c r="AH47" s="34">
        <v>67037.873548999996</v>
      </c>
      <c r="AI47" s="34">
        <v>0</v>
      </c>
      <c r="AJ47" s="34">
        <v>3930.8735489999999</v>
      </c>
      <c r="AK47" s="34">
        <v>3930.8735489999999</v>
      </c>
      <c r="AL47" s="34">
        <v>63107</v>
      </c>
      <c r="AM47" s="34">
        <v>63107</v>
      </c>
      <c r="AN47" s="34">
        <v>0</v>
      </c>
      <c r="AO47" s="34">
        <v>53500.609039000003</v>
      </c>
      <c r="AP47" s="34">
        <v>49569.735490000006</v>
      </c>
      <c r="AQ47" s="34">
        <v>3930.8735489999963</v>
      </c>
      <c r="AR47" s="34">
        <v>-26007</v>
      </c>
      <c r="AS47" s="34">
        <v>0</v>
      </c>
    </row>
    <row r="48" spans="2:45" s="1" customFormat="1" ht="13.8">
      <c r="B48" s="31" t="s">
        <v>1223</v>
      </c>
      <c r="C48" s="32" t="s">
        <v>1213</v>
      </c>
      <c r="D48" s="31" t="s">
        <v>1214</v>
      </c>
      <c r="E48" s="31" t="s">
        <v>14</v>
      </c>
      <c r="F48" s="31" t="s">
        <v>15</v>
      </c>
      <c r="G48" s="31" t="s">
        <v>16</v>
      </c>
      <c r="H48" s="31" t="s">
        <v>71</v>
      </c>
      <c r="I48" s="31" t="s">
        <v>10</v>
      </c>
      <c r="J48" s="31" t="s">
        <v>11</v>
      </c>
      <c r="K48" s="31" t="s">
        <v>1215</v>
      </c>
      <c r="L48" s="33">
        <v>2273</v>
      </c>
      <c r="M48" s="150">
        <v>48537.790508999999</v>
      </c>
      <c r="N48" s="34">
        <v>-72455</v>
      </c>
      <c r="O48" s="34">
        <v>23533.865384918452</v>
      </c>
      <c r="P48" s="30">
        <v>15416.090509000001</v>
      </c>
      <c r="Q48" s="35">
        <v>3664.6094849999999</v>
      </c>
      <c r="R48" s="36">
        <v>0</v>
      </c>
      <c r="S48" s="36">
        <v>0</v>
      </c>
      <c r="T48" s="36">
        <v>4546</v>
      </c>
      <c r="U48" s="37">
        <v>4546.0245143196917</v>
      </c>
      <c r="V48" s="38">
        <v>8210.6339993196925</v>
      </c>
      <c r="W48" s="34">
        <v>23626.724508319694</v>
      </c>
      <c r="X48" s="34">
        <v>4453.1653909184497</v>
      </c>
      <c r="Y48" s="33">
        <v>19173.559117401244</v>
      </c>
      <c r="Z48" s="144">
        <v>0</v>
      </c>
      <c r="AA48" s="34">
        <v>3623.7396928533753</v>
      </c>
      <c r="AB48" s="34">
        <v>6124.0826168691983</v>
      </c>
      <c r="AC48" s="34">
        <v>44002.920000000006</v>
      </c>
      <c r="AD48" s="34">
        <v>1460.0307300750001</v>
      </c>
      <c r="AE48" s="34">
        <v>151.86000000000001</v>
      </c>
      <c r="AF48" s="34">
        <v>55362.633039797583</v>
      </c>
      <c r="AG48" s="136">
        <v>35000</v>
      </c>
      <c r="AH48" s="34">
        <v>39333.300000000003</v>
      </c>
      <c r="AI48" s="34">
        <v>0</v>
      </c>
      <c r="AJ48" s="34">
        <v>4333.3</v>
      </c>
      <c r="AK48" s="34">
        <v>4333.3</v>
      </c>
      <c r="AL48" s="34">
        <v>35000</v>
      </c>
      <c r="AM48" s="34">
        <v>35000</v>
      </c>
      <c r="AN48" s="34">
        <v>0</v>
      </c>
      <c r="AO48" s="34">
        <v>15416.090509000001</v>
      </c>
      <c r="AP48" s="34">
        <v>11082.790509000002</v>
      </c>
      <c r="AQ48" s="34">
        <v>4333.2999999999993</v>
      </c>
      <c r="AR48" s="34">
        <v>-72455</v>
      </c>
      <c r="AS48" s="34">
        <v>0</v>
      </c>
    </row>
    <row r="49" spans="2:45" s="1" customFormat="1" ht="13.8">
      <c r="B49" s="31" t="s">
        <v>1223</v>
      </c>
      <c r="C49" s="32" t="s">
        <v>683</v>
      </c>
      <c r="D49" s="31" t="s">
        <v>684</v>
      </c>
      <c r="E49" s="31" t="s">
        <v>14</v>
      </c>
      <c r="F49" s="31" t="s">
        <v>15</v>
      </c>
      <c r="G49" s="31" t="s">
        <v>16</v>
      </c>
      <c r="H49" s="31" t="s">
        <v>71</v>
      </c>
      <c r="I49" s="31" t="s">
        <v>10</v>
      </c>
      <c r="J49" s="31" t="s">
        <v>11</v>
      </c>
      <c r="K49" s="31" t="s">
        <v>685</v>
      </c>
      <c r="L49" s="33">
        <v>3165</v>
      </c>
      <c r="M49" s="150">
        <v>91049.464611000003</v>
      </c>
      <c r="N49" s="34">
        <v>-58723</v>
      </c>
      <c r="O49" s="34">
        <v>25953.031578229205</v>
      </c>
      <c r="P49" s="30">
        <v>74939.264611000021</v>
      </c>
      <c r="Q49" s="35">
        <v>2083.5765569999999</v>
      </c>
      <c r="R49" s="36">
        <v>0</v>
      </c>
      <c r="S49" s="36">
        <v>0</v>
      </c>
      <c r="T49" s="36">
        <v>6330</v>
      </c>
      <c r="U49" s="37">
        <v>6330.0341345454581</v>
      </c>
      <c r="V49" s="38">
        <v>8413.6106915454584</v>
      </c>
      <c r="W49" s="34">
        <v>83352.875302545479</v>
      </c>
      <c r="X49" s="34">
        <v>1.4551920000000001E-11</v>
      </c>
      <c r="Y49" s="33">
        <v>83352.875302545464</v>
      </c>
      <c r="Z49" s="144">
        <v>0</v>
      </c>
      <c r="AA49" s="34">
        <v>2514.577423099935</v>
      </c>
      <c r="AB49" s="34">
        <v>17162.240704318847</v>
      </c>
      <c r="AC49" s="34">
        <v>47503.89</v>
      </c>
      <c r="AD49" s="34">
        <v>1657.12256330123</v>
      </c>
      <c r="AE49" s="34">
        <v>1971.32</v>
      </c>
      <c r="AF49" s="34">
        <v>70809.150690720024</v>
      </c>
      <c r="AG49" s="136">
        <v>70860</v>
      </c>
      <c r="AH49" s="34">
        <v>76506.8</v>
      </c>
      <c r="AI49" s="34">
        <v>0</v>
      </c>
      <c r="AJ49" s="34">
        <v>5646.8</v>
      </c>
      <c r="AK49" s="34">
        <v>5646.8</v>
      </c>
      <c r="AL49" s="34">
        <v>70860</v>
      </c>
      <c r="AM49" s="34">
        <v>70860</v>
      </c>
      <c r="AN49" s="34">
        <v>0</v>
      </c>
      <c r="AO49" s="34">
        <v>74939.264611000021</v>
      </c>
      <c r="AP49" s="34">
        <v>69292.464611000018</v>
      </c>
      <c r="AQ49" s="34">
        <v>5646.8000000000029</v>
      </c>
      <c r="AR49" s="34">
        <v>-58723</v>
      </c>
      <c r="AS49" s="34">
        <v>0</v>
      </c>
    </row>
    <row r="50" spans="2:45" s="1" customFormat="1" ht="13.8">
      <c r="B50" s="31" t="s">
        <v>1223</v>
      </c>
      <c r="C50" s="32" t="s">
        <v>1106</v>
      </c>
      <c r="D50" s="31" t="s">
        <v>1107</v>
      </c>
      <c r="E50" s="31" t="s">
        <v>14</v>
      </c>
      <c r="F50" s="31" t="s">
        <v>15</v>
      </c>
      <c r="G50" s="31" t="s">
        <v>16</v>
      </c>
      <c r="H50" s="31" t="s">
        <v>71</v>
      </c>
      <c r="I50" s="31" t="s">
        <v>10</v>
      </c>
      <c r="J50" s="31" t="s">
        <v>19</v>
      </c>
      <c r="K50" s="31" t="s">
        <v>1108</v>
      </c>
      <c r="L50" s="33">
        <v>5179</v>
      </c>
      <c r="M50" s="150">
        <v>204474.864023</v>
      </c>
      <c r="N50" s="34">
        <v>-147727</v>
      </c>
      <c r="O50" s="34">
        <v>55711.994584203443</v>
      </c>
      <c r="P50" s="30">
        <v>62349.350425300014</v>
      </c>
      <c r="Q50" s="35">
        <v>17648.216070999999</v>
      </c>
      <c r="R50" s="36">
        <v>0</v>
      </c>
      <c r="S50" s="36">
        <v>3747.6033062871534</v>
      </c>
      <c r="T50" s="36">
        <v>6610.3966937128462</v>
      </c>
      <c r="U50" s="37">
        <v>10358.055855548477</v>
      </c>
      <c r="V50" s="38">
        <v>28006.271926548477</v>
      </c>
      <c r="W50" s="34">
        <v>90355.622351848491</v>
      </c>
      <c r="X50" s="34">
        <v>7026.7561992871633</v>
      </c>
      <c r="Y50" s="33">
        <v>83328.866152561328</v>
      </c>
      <c r="Z50" s="144">
        <v>0</v>
      </c>
      <c r="AA50" s="34">
        <v>6394.7360575084494</v>
      </c>
      <c r="AB50" s="34">
        <v>42514.67075249675</v>
      </c>
      <c r="AC50" s="34">
        <v>58025.75</v>
      </c>
      <c r="AD50" s="34">
        <v>2953.5</v>
      </c>
      <c r="AE50" s="34">
        <v>4178.92</v>
      </c>
      <c r="AF50" s="34">
        <v>114067.57681000519</v>
      </c>
      <c r="AG50" s="136">
        <v>149881</v>
      </c>
      <c r="AH50" s="34">
        <v>170328.48640230001</v>
      </c>
      <c r="AI50" s="34">
        <v>0</v>
      </c>
      <c r="AJ50" s="34">
        <v>20447.486402300001</v>
      </c>
      <c r="AK50" s="34">
        <v>20447.486402300001</v>
      </c>
      <c r="AL50" s="34">
        <v>149881</v>
      </c>
      <c r="AM50" s="34">
        <v>149881</v>
      </c>
      <c r="AN50" s="34">
        <v>0</v>
      </c>
      <c r="AO50" s="34">
        <v>62349.350425300014</v>
      </c>
      <c r="AP50" s="34">
        <v>41901.864023000016</v>
      </c>
      <c r="AQ50" s="34">
        <v>20447.486402299997</v>
      </c>
      <c r="AR50" s="34">
        <v>-147727</v>
      </c>
      <c r="AS50" s="34">
        <v>0</v>
      </c>
    </row>
    <row r="51" spans="2:45" s="1" customFormat="1" ht="13.8">
      <c r="B51" s="31" t="s">
        <v>1223</v>
      </c>
      <c r="C51" s="32" t="s">
        <v>627</v>
      </c>
      <c r="D51" s="31" t="s">
        <v>628</v>
      </c>
      <c r="E51" s="31" t="s">
        <v>14</v>
      </c>
      <c r="F51" s="31" t="s">
        <v>15</v>
      </c>
      <c r="G51" s="31" t="s">
        <v>16</v>
      </c>
      <c r="H51" s="31" t="s">
        <v>71</v>
      </c>
      <c r="I51" s="31" t="s">
        <v>10</v>
      </c>
      <c r="J51" s="31" t="s">
        <v>22</v>
      </c>
      <c r="K51" s="31" t="s">
        <v>629</v>
      </c>
      <c r="L51" s="33">
        <v>490</v>
      </c>
      <c r="M51" s="150">
        <v>8473.0828920000004</v>
      </c>
      <c r="N51" s="34">
        <v>8663</v>
      </c>
      <c r="O51" s="34">
        <v>0</v>
      </c>
      <c r="P51" s="30">
        <v>11303.082891999999</v>
      </c>
      <c r="Q51" s="35">
        <v>967.67163000000005</v>
      </c>
      <c r="R51" s="36">
        <v>0</v>
      </c>
      <c r="S51" s="36">
        <v>0</v>
      </c>
      <c r="T51" s="36">
        <v>980</v>
      </c>
      <c r="U51" s="37">
        <v>980.00528465316734</v>
      </c>
      <c r="V51" s="38">
        <v>1947.6769146531674</v>
      </c>
      <c r="W51" s="34">
        <v>13250.759806653166</v>
      </c>
      <c r="X51" s="34">
        <v>0</v>
      </c>
      <c r="Y51" s="33">
        <v>13250.759806653166</v>
      </c>
      <c r="Z51" s="144">
        <v>0</v>
      </c>
      <c r="AA51" s="34">
        <v>613.0138069111556</v>
      </c>
      <c r="AB51" s="34">
        <v>1368.3816756955075</v>
      </c>
      <c r="AC51" s="34">
        <v>6163.48</v>
      </c>
      <c r="AD51" s="34">
        <v>0</v>
      </c>
      <c r="AE51" s="34">
        <v>0</v>
      </c>
      <c r="AF51" s="34">
        <v>8144.8754826066624</v>
      </c>
      <c r="AG51" s="136">
        <v>16533</v>
      </c>
      <c r="AH51" s="34">
        <v>16533</v>
      </c>
      <c r="AI51" s="34">
        <v>0</v>
      </c>
      <c r="AJ51" s="34">
        <v>0</v>
      </c>
      <c r="AK51" s="34">
        <v>0</v>
      </c>
      <c r="AL51" s="34">
        <v>16533</v>
      </c>
      <c r="AM51" s="34">
        <v>16533</v>
      </c>
      <c r="AN51" s="34">
        <v>0</v>
      </c>
      <c r="AO51" s="34">
        <v>11303.082891999999</v>
      </c>
      <c r="AP51" s="34">
        <v>11303.082891999999</v>
      </c>
      <c r="AQ51" s="34">
        <v>0</v>
      </c>
      <c r="AR51" s="34">
        <v>8663</v>
      </c>
      <c r="AS51" s="34">
        <v>0</v>
      </c>
    </row>
    <row r="52" spans="2:45" s="1" customFormat="1" ht="13.8">
      <c r="B52" s="31" t="s">
        <v>1223</v>
      </c>
      <c r="C52" s="32" t="s">
        <v>850</v>
      </c>
      <c r="D52" s="31" t="s">
        <v>851</v>
      </c>
      <c r="E52" s="31" t="s">
        <v>14</v>
      </c>
      <c r="F52" s="31" t="s">
        <v>15</v>
      </c>
      <c r="G52" s="31" t="s">
        <v>16</v>
      </c>
      <c r="H52" s="31" t="s">
        <v>71</v>
      </c>
      <c r="I52" s="31" t="s">
        <v>10</v>
      </c>
      <c r="J52" s="31" t="s">
        <v>11</v>
      </c>
      <c r="K52" s="31" t="s">
        <v>852</v>
      </c>
      <c r="L52" s="33">
        <v>1296</v>
      </c>
      <c r="M52" s="150">
        <v>24657.735353999997</v>
      </c>
      <c r="N52" s="34">
        <v>-3646</v>
      </c>
      <c r="O52" s="34">
        <v>1180.2264646000003</v>
      </c>
      <c r="P52" s="30">
        <v>92354.508889399993</v>
      </c>
      <c r="Q52" s="35">
        <v>1179.186633</v>
      </c>
      <c r="R52" s="36">
        <v>0</v>
      </c>
      <c r="S52" s="36">
        <v>0</v>
      </c>
      <c r="T52" s="36">
        <v>2592</v>
      </c>
      <c r="U52" s="37">
        <v>2592.0139773683768</v>
      </c>
      <c r="V52" s="38">
        <v>3771.2006103683771</v>
      </c>
      <c r="W52" s="34">
        <v>96125.709499768374</v>
      </c>
      <c r="X52" s="34">
        <v>0</v>
      </c>
      <c r="Y52" s="33">
        <v>96125.709499768374</v>
      </c>
      <c r="Z52" s="144">
        <v>0</v>
      </c>
      <c r="AA52" s="34">
        <v>2762.0026765782504</v>
      </c>
      <c r="AB52" s="34">
        <v>7260.9883261622826</v>
      </c>
      <c r="AC52" s="34">
        <v>22649.439999999999</v>
      </c>
      <c r="AD52" s="34">
        <v>125.5</v>
      </c>
      <c r="AE52" s="34">
        <v>0</v>
      </c>
      <c r="AF52" s="34">
        <v>32797.93100274053</v>
      </c>
      <c r="AG52" s="136">
        <v>68877</v>
      </c>
      <c r="AH52" s="34">
        <v>71342.773535400003</v>
      </c>
      <c r="AI52" s="34">
        <v>0</v>
      </c>
      <c r="AJ52" s="34">
        <v>2465.7735353999997</v>
      </c>
      <c r="AK52" s="34">
        <v>2465.7735353999997</v>
      </c>
      <c r="AL52" s="34">
        <v>68877</v>
      </c>
      <c r="AM52" s="34">
        <v>68877</v>
      </c>
      <c r="AN52" s="34">
        <v>0</v>
      </c>
      <c r="AO52" s="34">
        <v>92354.508889399993</v>
      </c>
      <c r="AP52" s="34">
        <v>89888.735353999989</v>
      </c>
      <c r="AQ52" s="34">
        <v>2465.7735354000033</v>
      </c>
      <c r="AR52" s="34">
        <v>-3646</v>
      </c>
      <c r="AS52" s="34">
        <v>0</v>
      </c>
    </row>
    <row r="53" spans="2:45" s="1" customFormat="1" ht="13.8">
      <c r="B53" s="31" t="s">
        <v>1223</v>
      </c>
      <c r="C53" s="32" t="s">
        <v>713</v>
      </c>
      <c r="D53" s="31" t="s">
        <v>714</v>
      </c>
      <c r="E53" s="31" t="s">
        <v>14</v>
      </c>
      <c r="F53" s="31" t="s">
        <v>15</v>
      </c>
      <c r="G53" s="31" t="s">
        <v>16</v>
      </c>
      <c r="H53" s="31" t="s">
        <v>71</v>
      </c>
      <c r="I53" s="31" t="s">
        <v>10</v>
      </c>
      <c r="J53" s="31" t="s">
        <v>22</v>
      </c>
      <c r="K53" s="31" t="s">
        <v>715</v>
      </c>
      <c r="L53" s="33">
        <v>500</v>
      </c>
      <c r="M53" s="150">
        <v>22477.644500999999</v>
      </c>
      <c r="N53" s="34">
        <v>-92264</v>
      </c>
      <c r="O53" s="34">
        <v>67048.989073524615</v>
      </c>
      <c r="P53" s="30">
        <v>-65187.855498999998</v>
      </c>
      <c r="Q53" s="35">
        <v>498.60808800000001</v>
      </c>
      <c r="R53" s="36">
        <v>65187.855498999998</v>
      </c>
      <c r="S53" s="36">
        <v>37.435419428585803</v>
      </c>
      <c r="T53" s="36">
        <v>52493.86342172946</v>
      </c>
      <c r="U53" s="37">
        <v>117719.78914107826</v>
      </c>
      <c r="V53" s="38">
        <v>118218.39722907825</v>
      </c>
      <c r="W53" s="34">
        <v>118218.39722907825</v>
      </c>
      <c r="X53" s="34">
        <v>66653.328388953203</v>
      </c>
      <c r="Y53" s="33">
        <v>51565.068840125052</v>
      </c>
      <c r="Z53" s="144">
        <v>0</v>
      </c>
      <c r="AA53" s="34">
        <v>1576.2797794704529</v>
      </c>
      <c r="AB53" s="34">
        <v>1945.3991808236631</v>
      </c>
      <c r="AC53" s="34">
        <v>10731.03</v>
      </c>
      <c r="AD53" s="34">
        <v>0</v>
      </c>
      <c r="AE53" s="34">
        <v>0</v>
      </c>
      <c r="AF53" s="34">
        <v>14252.708960294116</v>
      </c>
      <c r="AG53" s="136">
        <v>0</v>
      </c>
      <c r="AH53" s="34">
        <v>7040.4999999999991</v>
      </c>
      <c r="AI53" s="34">
        <v>0</v>
      </c>
      <c r="AJ53" s="34">
        <v>2150</v>
      </c>
      <c r="AK53" s="34">
        <v>2150</v>
      </c>
      <c r="AL53" s="34">
        <v>0</v>
      </c>
      <c r="AM53" s="34">
        <v>4890.4999999999991</v>
      </c>
      <c r="AN53" s="34">
        <v>4890.4999999999991</v>
      </c>
      <c r="AO53" s="34">
        <v>-65187.855498999998</v>
      </c>
      <c r="AP53" s="34">
        <v>-72228.355498999998</v>
      </c>
      <c r="AQ53" s="34">
        <v>7040.5</v>
      </c>
      <c r="AR53" s="34">
        <v>-92264</v>
      </c>
      <c r="AS53" s="34">
        <v>0</v>
      </c>
    </row>
    <row r="54" spans="2:45" s="1" customFormat="1" ht="13.8">
      <c r="B54" s="31" t="s">
        <v>1223</v>
      </c>
      <c r="C54" s="32" t="s">
        <v>564</v>
      </c>
      <c r="D54" s="31" t="s">
        <v>565</v>
      </c>
      <c r="E54" s="31" t="s">
        <v>14</v>
      </c>
      <c r="F54" s="31" t="s">
        <v>15</v>
      </c>
      <c r="G54" s="31" t="s">
        <v>16</v>
      </c>
      <c r="H54" s="31" t="s">
        <v>71</v>
      </c>
      <c r="I54" s="31" t="s">
        <v>10</v>
      </c>
      <c r="J54" s="31" t="s">
        <v>11</v>
      </c>
      <c r="K54" s="31" t="s">
        <v>566</v>
      </c>
      <c r="L54" s="33">
        <v>1617</v>
      </c>
      <c r="M54" s="150">
        <v>37930.683712999999</v>
      </c>
      <c r="N54" s="34">
        <v>-35548</v>
      </c>
      <c r="O54" s="34">
        <v>33497.699999999997</v>
      </c>
      <c r="P54" s="30">
        <v>22527.213712999997</v>
      </c>
      <c r="Q54" s="35">
        <v>885.06855599999994</v>
      </c>
      <c r="R54" s="36">
        <v>0</v>
      </c>
      <c r="S54" s="36">
        <v>0</v>
      </c>
      <c r="T54" s="36">
        <v>8413.0594648021633</v>
      </c>
      <c r="U54" s="37">
        <v>8413.1048322525185</v>
      </c>
      <c r="V54" s="38">
        <v>9298.1733882525186</v>
      </c>
      <c r="W54" s="34">
        <v>31825.387101252516</v>
      </c>
      <c r="X54" s="34">
        <v>10085.417731000005</v>
      </c>
      <c r="Y54" s="33">
        <v>21739.969370252511</v>
      </c>
      <c r="Z54" s="144">
        <v>0</v>
      </c>
      <c r="AA54" s="34">
        <v>5394.514653942545</v>
      </c>
      <c r="AB54" s="34">
        <v>6677.9564978295066</v>
      </c>
      <c r="AC54" s="34">
        <v>26034.52</v>
      </c>
      <c r="AD54" s="34">
        <v>194</v>
      </c>
      <c r="AE54" s="34">
        <v>244.33</v>
      </c>
      <c r="AF54" s="34">
        <v>38545.321151772056</v>
      </c>
      <c r="AG54" s="136">
        <v>0</v>
      </c>
      <c r="AH54" s="34">
        <v>20144.53</v>
      </c>
      <c r="AI54" s="34">
        <v>0</v>
      </c>
      <c r="AJ54" s="34">
        <v>2050.3000000000002</v>
      </c>
      <c r="AK54" s="34">
        <v>2050.3000000000002</v>
      </c>
      <c r="AL54" s="34">
        <v>0</v>
      </c>
      <c r="AM54" s="34">
        <v>18094.23</v>
      </c>
      <c r="AN54" s="34">
        <v>18094.23</v>
      </c>
      <c r="AO54" s="34">
        <v>22527.213712999997</v>
      </c>
      <c r="AP54" s="34">
        <v>2382.6837129999985</v>
      </c>
      <c r="AQ54" s="34">
        <v>20144.53</v>
      </c>
      <c r="AR54" s="34">
        <v>-35548</v>
      </c>
      <c r="AS54" s="34">
        <v>0</v>
      </c>
    </row>
    <row r="55" spans="2:45" s="1" customFormat="1" ht="13.8">
      <c r="B55" s="31" t="s">
        <v>1223</v>
      </c>
      <c r="C55" s="32" t="s">
        <v>1169</v>
      </c>
      <c r="D55" s="31" t="s">
        <v>1170</v>
      </c>
      <c r="E55" s="31" t="s">
        <v>14</v>
      </c>
      <c r="F55" s="31" t="s">
        <v>15</v>
      </c>
      <c r="G55" s="31" t="s">
        <v>16</v>
      </c>
      <c r="H55" s="31" t="s">
        <v>71</v>
      </c>
      <c r="I55" s="31" t="s">
        <v>10</v>
      </c>
      <c r="J55" s="31" t="s">
        <v>22</v>
      </c>
      <c r="K55" s="31" t="s">
        <v>1171</v>
      </c>
      <c r="L55" s="33">
        <v>323</v>
      </c>
      <c r="M55" s="150">
        <v>11750.975968000001</v>
      </c>
      <c r="N55" s="34">
        <v>-5962</v>
      </c>
      <c r="O55" s="34">
        <v>4298.0739086805352</v>
      </c>
      <c r="P55" s="30">
        <v>229.83896800000002</v>
      </c>
      <c r="Q55" s="35">
        <v>766.60947899999996</v>
      </c>
      <c r="R55" s="36">
        <v>0</v>
      </c>
      <c r="S55" s="36">
        <v>0</v>
      </c>
      <c r="T55" s="36">
        <v>2771.9873022164652</v>
      </c>
      <c r="U55" s="37">
        <v>2772.0022501669509</v>
      </c>
      <c r="V55" s="38">
        <v>3538.6117291669507</v>
      </c>
      <c r="W55" s="34">
        <v>3768.4506971669507</v>
      </c>
      <c r="X55" s="34">
        <v>3301.625461680535</v>
      </c>
      <c r="Y55" s="33">
        <v>466.82523548641575</v>
      </c>
      <c r="Z55" s="144">
        <v>0</v>
      </c>
      <c r="AA55" s="34">
        <v>489.38247861755974</v>
      </c>
      <c r="AB55" s="34">
        <v>947.4108311511859</v>
      </c>
      <c r="AC55" s="34">
        <v>5695.01</v>
      </c>
      <c r="AD55" s="34">
        <v>0</v>
      </c>
      <c r="AE55" s="34">
        <v>0</v>
      </c>
      <c r="AF55" s="34">
        <v>7131.8033097687457</v>
      </c>
      <c r="AG55" s="136">
        <v>520</v>
      </c>
      <c r="AH55" s="34">
        <v>4019.8629999999994</v>
      </c>
      <c r="AI55" s="34">
        <v>0</v>
      </c>
      <c r="AJ55" s="34">
        <v>860.6</v>
      </c>
      <c r="AK55" s="34">
        <v>860.6</v>
      </c>
      <c r="AL55" s="34">
        <v>520</v>
      </c>
      <c r="AM55" s="34">
        <v>3159.2629999999995</v>
      </c>
      <c r="AN55" s="34">
        <v>2639.2629999999995</v>
      </c>
      <c r="AO55" s="34">
        <v>229.83896800000002</v>
      </c>
      <c r="AP55" s="34">
        <v>-3270.0240319999994</v>
      </c>
      <c r="AQ55" s="34">
        <v>3499.8629999999994</v>
      </c>
      <c r="AR55" s="34">
        <v>-5962</v>
      </c>
      <c r="AS55" s="34">
        <v>0</v>
      </c>
    </row>
    <row r="56" spans="2:45" s="1" customFormat="1" ht="13.8">
      <c r="B56" s="31" t="s">
        <v>1223</v>
      </c>
      <c r="C56" s="32" t="s">
        <v>983</v>
      </c>
      <c r="D56" s="31" t="s">
        <v>984</v>
      </c>
      <c r="E56" s="31" t="s">
        <v>14</v>
      </c>
      <c r="F56" s="31" t="s">
        <v>15</v>
      </c>
      <c r="G56" s="31" t="s">
        <v>16</v>
      </c>
      <c r="H56" s="31" t="s">
        <v>71</v>
      </c>
      <c r="I56" s="31" t="s">
        <v>10</v>
      </c>
      <c r="J56" s="31" t="s">
        <v>11</v>
      </c>
      <c r="K56" s="31" t="s">
        <v>985</v>
      </c>
      <c r="L56" s="33">
        <v>2115</v>
      </c>
      <c r="M56" s="150">
        <v>56933.804951727914</v>
      </c>
      <c r="N56" s="34">
        <v>0</v>
      </c>
      <c r="O56" s="34">
        <v>0</v>
      </c>
      <c r="P56" s="30">
        <v>0</v>
      </c>
      <c r="Q56" s="35">
        <v>2662.3901470000001</v>
      </c>
      <c r="R56" s="36">
        <v>0</v>
      </c>
      <c r="S56" s="36">
        <v>587.19055314308264</v>
      </c>
      <c r="T56" s="36">
        <v>3642.8094468569175</v>
      </c>
      <c r="U56" s="37">
        <v>4230.0228102886704</v>
      </c>
      <c r="V56" s="38">
        <v>6892.4129572886704</v>
      </c>
      <c r="W56" s="34">
        <v>6892.4129572886704</v>
      </c>
      <c r="X56" s="34">
        <v>1100.9822871430842</v>
      </c>
      <c r="Y56" s="33">
        <v>5791.4306701455862</v>
      </c>
      <c r="Z56" s="144">
        <v>4834.8432012689382</v>
      </c>
      <c r="AA56" s="34">
        <v>7457.3092155801205</v>
      </c>
      <c r="AB56" s="34">
        <v>16812.091097615998</v>
      </c>
      <c r="AC56" s="34">
        <v>32411.760000000002</v>
      </c>
      <c r="AD56" s="34">
        <v>758.11809026308993</v>
      </c>
      <c r="AE56" s="34">
        <v>552.66999999999996</v>
      </c>
      <c r="AF56" s="34">
        <v>62826.791604728147</v>
      </c>
      <c r="AG56" s="136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</row>
    <row r="57" spans="2:45" s="1" customFormat="1" ht="13.8">
      <c r="B57" s="31" t="s">
        <v>1223</v>
      </c>
      <c r="C57" s="32" t="s">
        <v>1166</v>
      </c>
      <c r="D57" s="31" t="s">
        <v>1167</v>
      </c>
      <c r="E57" s="31" t="s">
        <v>14</v>
      </c>
      <c r="F57" s="31" t="s">
        <v>15</v>
      </c>
      <c r="G57" s="31" t="s">
        <v>16</v>
      </c>
      <c r="H57" s="31" t="s">
        <v>71</v>
      </c>
      <c r="I57" s="31" t="s">
        <v>10</v>
      </c>
      <c r="J57" s="31" t="s">
        <v>11</v>
      </c>
      <c r="K57" s="31" t="s">
        <v>1168</v>
      </c>
      <c r="L57" s="33">
        <v>1314</v>
      </c>
      <c r="M57" s="150">
        <v>32259.307639999999</v>
      </c>
      <c r="N57" s="34">
        <v>-21433</v>
      </c>
      <c r="O57" s="34">
        <v>9218.4731323135584</v>
      </c>
      <c r="P57" s="30">
        <v>-36773.761596000004</v>
      </c>
      <c r="Q57" s="35">
        <v>3905.1947150000001</v>
      </c>
      <c r="R57" s="36">
        <v>36773.761596000004</v>
      </c>
      <c r="S57" s="36">
        <v>0</v>
      </c>
      <c r="T57" s="36">
        <v>2494.8413022397217</v>
      </c>
      <c r="U57" s="37">
        <v>39268.814654307767</v>
      </c>
      <c r="V57" s="38">
        <v>43174.009369307765</v>
      </c>
      <c r="W57" s="34">
        <v>43174.009369307765</v>
      </c>
      <c r="X57" s="34">
        <v>5313.2784173135587</v>
      </c>
      <c r="Y57" s="33">
        <v>37860.730951994206</v>
      </c>
      <c r="Z57" s="144">
        <v>0</v>
      </c>
      <c r="AA57" s="34">
        <v>773.40994561081857</v>
      </c>
      <c r="AB57" s="34">
        <v>7153.9619749212652</v>
      </c>
      <c r="AC57" s="34">
        <v>23489.32</v>
      </c>
      <c r="AD57" s="34">
        <v>178.59711817499999</v>
      </c>
      <c r="AE57" s="34">
        <v>102.87</v>
      </c>
      <c r="AF57" s="34">
        <v>31698.159038707083</v>
      </c>
      <c r="AG57" s="136">
        <v>34500</v>
      </c>
      <c r="AH57" s="34">
        <v>37725.930763999997</v>
      </c>
      <c r="AI57" s="34">
        <v>0</v>
      </c>
      <c r="AJ57" s="34">
        <v>3225.9307640000002</v>
      </c>
      <c r="AK57" s="34">
        <v>3225.9307640000002</v>
      </c>
      <c r="AL57" s="34">
        <v>34500</v>
      </c>
      <c r="AM57" s="34">
        <v>34500</v>
      </c>
      <c r="AN57" s="34">
        <v>0</v>
      </c>
      <c r="AO57" s="34">
        <v>-36773.761596000004</v>
      </c>
      <c r="AP57" s="34">
        <v>-39999.692360000001</v>
      </c>
      <c r="AQ57" s="34">
        <v>3225.930763999997</v>
      </c>
      <c r="AR57" s="34">
        <v>-21433</v>
      </c>
      <c r="AS57" s="34">
        <v>0</v>
      </c>
    </row>
    <row r="58" spans="2:45" s="1" customFormat="1" ht="13.8">
      <c r="B58" s="31" t="s">
        <v>1223</v>
      </c>
      <c r="C58" s="32" t="s">
        <v>1151</v>
      </c>
      <c r="D58" s="31" t="s">
        <v>1152</v>
      </c>
      <c r="E58" s="31" t="s">
        <v>14</v>
      </c>
      <c r="F58" s="31" t="s">
        <v>15</v>
      </c>
      <c r="G58" s="31" t="s">
        <v>16</v>
      </c>
      <c r="H58" s="31" t="s">
        <v>71</v>
      </c>
      <c r="I58" s="31" t="s">
        <v>10</v>
      </c>
      <c r="J58" s="31" t="s">
        <v>19</v>
      </c>
      <c r="K58" s="31" t="s">
        <v>1153</v>
      </c>
      <c r="L58" s="33">
        <v>9792</v>
      </c>
      <c r="M58" s="150">
        <v>278440.85007399996</v>
      </c>
      <c r="N58" s="34">
        <v>-12202</v>
      </c>
      <c r="O58" s="34">
        <v>0</v>
      </c>
      <c r="P58" s="30">
        <v>254820.39108139998</v>
      </c>
      <c r="Q58" s="35">
        <v>10857.332467</v>
      </c>
      <c r="R58" s="36">
        <v>0</v>
      </c>
      <c r="S58" s="36">
        <v>5516.057053716404</v>
      </c>
      <c r="T58" s="36">
        <v>14067.942946283596</v>
      </c>
      <c r="U58" s="37">
        <v>19584.105606783291</v>
      </c>
      <c r="V58" s="38">
        <v>30441.438073783291</v>
      </c>
      <c r="W58" s="34">
        <v>285261.82915518328</v>
      </c>
      <c r="X58" s="34">
        <v>10342.606975716364</v>
      </c>
      <c r="Y58" s="33">
        <v>274919.22217946692</v>
      </c>
      <c r="Z58" s="144">
        <v>0</v>
      </c>
      <c r="AA58" s="34">
        <v>15182.749387819902</v>
      </c>
      <c r="AB58" s="34">
        <v>94074.8041552957</v>
      </c>
      <c r="AC58" s="34">
        <v>96578.880000000005</v>
      </c>
      <c r="AD58" s="34">
        <v>5982.8887950659191</v>
      </c>
      <c r="AE58" s="34">
        <v>104.34</v>
      </c>
      <c r="AF58" s="34">
        <v>211923.66233818154</v>
      </c>
      <c r="AG58" s="136">
        <v>49224</v>
      </c>
      <c r="AH58" s="34">
        <v>135487.5410074</v>
      </c>
      <c r="AI58" s="34">
        <v>0</v>
      </c>
      <c r="AJ58" s="34">
        <v>27844.085007399997</v>
      </c>
      <c r="AK58" s="34">
        <v>27844.085007399997</v>
      </c>
      <c r="AL58" s="34">
        <v>49224</v>
      </c>
      <c r="AM58" s="34">
        <v>107643.45600000001</v>
      </c>
      <c r="AN58" s="34">
        <v>58419.456000000006</v>
      </c>
      <c r="AO58" s="34">
        <v>254820.39108139998</v>
      </c>
      <c r="AP58" s="34">
        <v>168556.85007399999</v>
      </c>
      <c r="AQ58" s="34">
        <v>86263.541007400025</v>
      </c>
      <c r="AR58" s="34">
        <v>-12202</v>
      </c>
      <c r="AS58" s="34">
        <v>0</v>
      </c>
    </row>
    <row r="59" spans="2:45" s="1" customFormat="1" ht="13.8">
      <c r="B59" s="31" t="s">
        <v>1223</v>
      </c>
      <c r="C59" s="32" t="s">
        <v>522</v>
      </c>
      <c r="D59" s="31" t="s">
        <v>523</v>
      </c>
      <c r="E59" s="31" t="s">
        <v>14</v>
      </c>
      <c r="F59" s="31" t="s">
        <v>15</v>
      </c>
      <c r="G59" s="31" t="s">
        <v>16</v>
      </c>
      <c r="H59" s="31" t="s">
        <v>71</v>
      </c>
      <c r="I59" s="31" t="s">
        <v>10</v>
      </c>
      <c r="J59" s="31" t="s">
        <v>11</v>
      </c>
      <c r="K59" s="31" t="s">
        <v>524</v>
      </c>
      <c r="L59" s="33">
        <v>2456</v>
      </c>
      <c r="M59" s="150">
        <v>41983.332669000003</v>
      </c>
      <c r="N59" s="34">
        <v>-85330</v>
      </c>
      <c r="O59" s="34">
        <v>37096.878166327704</v>
      </c>
      <c r="P59" s="30">
        <v>26756.332669000003</v>
      </c>
      <c r="Q59" s="35">
        <v>841.84203600000001</v>
      </c>
      <c r="R59" s="36">
        <v>0</v>
      </c>
      <c r="S59" s="36">
        <v>0</v>
      </c>
      <c r="T59" s="36">
        <v>8024.4842104492582</v>
      </c>
      <c r="U59" s="37">
        <v>8024.527482506297</v>
      </c>
      <c r="V59" s="38">
        <v>8866.369518506297</v>
      </c>
      <c r="W59" s="34">
        <v>35622.7021875063</v>
      </c>
      <c r="X59" s="34">
        <v>9498.7034613276992</v>
      </c>
      <c r="Y59" s="33">
        <v>26123.998726178601</v>
      </c>
      <c r="Z59" s="144">
        <v>0</v>
      </c>
      <c r="AA59" s="34">
        <v>3659.3421479409108</v>
      </c>
      <c r="AB59" s="34">
        <v>8708.4301474445583</v>
      </c>
      <c r="AC59" s="34">
        <v>51389.95</v>
      </c>
      <c r="AD59" s="34">
        <v>733.5</v>
      </c>
      <c r="AE59" s="34">
        <v>0</v>
      </c>
      <c r="AF59" s="34">
        <v>64491.222295385465</v>
      </c>
      <c r="AG59" s="136">
        <v>105388</v>
      </c>
      <c r="AH59" s="34">
        <v>105388</v>
      </c>
      <c r="AI59" s="34">
        <v>5688</v>
      </c>
      <c r="AJ59" s="34">
        <v>5688</v>
      </c>
      <c r="AK59" s="34">
        <v>0</v>
      </c>
      <c r="AL59" s="34">
        <v>99700</v>
      </c>
      <c r="AM59" s="34">
        <v>99700</v>
      </c>
      <c r="AN59" s="34">
        <v>0</v>
      </c>
      <c r="AO59" s="34">
        <v>26756.332669000003</v>
      </c>
      <c r="AP59" s="34">
        <v>26756.332669000003</v>
      </c>
      <c r="AQ59" s="34">
        <v>0</v>
      </c>
      <c r="AR59" s="34">
        <v>-85330</v>
      </c>
      <c r="AS59" s="34">
        <v>0</v>
      </c>
    </row>
    <row r="60" spans="2:45" s="1" customFormat="1" ht="13.8">
      <c r="B60" s="31" t="s">
        <v>1223</v>
      </c>
      <c r="C60" s="32" t="s">
        <v>719</v>
      </c>
      <c r="D60" s="31" t="s">
        <v>720</v>
      </c>
      <c r="E60" s="31" t="s">
        <v>14</v>
      </c>
      <c r="F60" s="31" t="s">
        <v>15</v>
      </c>
      <c r="G60" s="31" t="s">
        <v>16</v>
      </c>
      <c r="H60" s="31" t="s">
        <v>71</v>
      </c>
      <c r="I60" s="31" t="s">
        <v>10</v>
      </c>
      <c r="J60" s="31" t="s">
        <v>11</v>
      </c>
      <c r="K60" s="31" t="s">
        <v>721</v>
      </c>
      <c r="L60" s="33">
        <v>1699</v>
      </c>
      <c r="M60" s="150">
        <v>48672.460506000003</v>
      </c>
      <c r="N60" s="34">
        <v>-12247</v>
      </c>
      <c r="O60" s="34">
        <v>0</v>
      </c>
      <c r="P60" s="30">
        <v>54353.770506000001</v>
      </c>
      <c r="Q60" s="35">
        <v>882.72980500000006</v>
      </c>
      <c r="R60" s="36">
        <v>0</v>
      </c>
      <c r="S60" s="36">
        <v>0</v>
      </c>
      <c r="T60" s="36">
        <v>3398</v>
      </c>
      <c r="U60" s="37">
        <v>3398.0183237259816</v>
      </c>
      <c r="V60" s="38">
        <v>4280.7481287259816</v>
      </c>
      <c r="W60" s="34">
        <v>58634.518634725981</v>
      </c>
      <c r="X60" s="34">
        <v>-7.2759600000000004E-12</v>
      </c>
      <c r="Y60" s="33">
        <v>58634.518634725988</v>
      </c>
      <c r="Z60" s="144">
        <v>0</v>
      </c>
      <c r="AA60" s="34">
        <v>1867.8433845952732</v>
      </c>
      <c r="AB60" s="34">
        <v>4720.266487418593</v>
      </c>
      <c r="AC60" s="34">
        <v>28925.170000000002</v>
      </c>
      <c r="AD60" s="34">
        <v>0</v>
      </c>
      <c r="AE60" s="34">
        <v>0</v>
      </c>
      <c r="AF60" s="34">
        <v>35513.279872013867</v>
      </c>
      <c r="AG60" s="136">
        <v>11288</v>
      </c>
      <c r="AH60" s="34">
        <v>22689.309999999998</v>
      </c>
      <c r="AI60" s="34">
        <v>0</v>
      </c>
      <c r="AJ60" s="34">
        <v>3677.5</v>
      </c>
      <c r="AK60" s="34">
        <v>3677.5</v>
      </c>
      <c r="AL60" s="34">
        <v>11288</v>
      </c>
      <c r="AM60" s="34">
        <v>19011.809999999998</v>
      </c>
      <c r="AN60" s="34">
        <v>7723.8099999999977</v>
      </c>
      <c r="AO60" s="34">
        <v>54353.770506000001</v>
      </c>
      <c r="AP60" s="34">
        <v>42952.460506000003</v>
      </c>
      <c r="AQ60" s="34">
        <v>11401.309999999998</v>
      </c>
      <c r="AR60" s="34">
        <v>-12247</v>
      </c>
      <c r="AS60" s="34">
        <v>0</v>
      </c>
    </row>
    <row r="61" spans="2:45" s="1" customFormat="1" ht="13.8">
      <c r="B61" s="31" t="s">
        <v>1223</v>
      </c>
      <c r="C61" s="32" t="s">
        <v>778</v>
      </c>
      <c r="D61" s="31" t="s">
        <v>779</v>
      </c>
      <c r="E61" s="31" t="s">
        <v>14</v>
      </c>
      <c r="F61" s="31" t="s">
        <v>15</v>
      </c>
      <c r="G61" s="31" t="s">
        <v>16</v>
      </c>
      <c r="H61" s="31" t="s">
        <v>71</v>
      </c>
      <c r="I61" s="31" t="s">
        <v>10</v>
      </c>
      <c r="J61" s="31" t="s">
        <v>22</v>
      </c>
      <c r="K61" s="31" t="s">
        <v>780</v>
      </c>
      <c r="L61" s="33">
        <v>293</v>
      </c>
      <c r="M61" s="150">
        <v>6855.6653130000004</v>
      </c>
      <c r="N61" s="34">
        <v>6428</v>
      </c>
      <c r="O61" s="34">
        <v>0</v>
      </c>
      <c r="P61" s="30">
        <v>16149.498313000004</v>
      </c>
      <c r="Q61" s="35">
        <v>383.62611299999998</v>
      </c>
      <c r="R61" s="36">
        <v>0</v>
      </c>
      <c r="S61" s="36">
        <v>0</v>
      </c>
      <c r="T61" s="36">
        <v>586</v>
      </c>
      <c r="U61" s="37">
        <v>586.00316000689384</v>
      </c>
      <c r="V61" s="38">
        <v>969.62927300689375</v>
      </c>
      <c r="W61" s="34">
        <v>17119.127586006896</v>
      </c>
      <c r="X61" s="34">
        <v>0</v>
      </c>
      <c r="Y61" s="33">
        <v>17119.127586006896</v>
      </c>
      <c r="Z61" s="144">
        <v>0</v>
      </c>
      <c r="AA61" s="34">
        <v>810.8038085451501</v>
      </c>
      <c r="AB61" s="34">
        <v>697.49464789549222</v>
      </c>
      <c r="AC61" s="34">
        <v>6435.84</v>
      </c>
      <c r="AD61" s="34">
        <v>0</v>
      </c>
      <c r="AE61" s="34">
        <v>0</v>
      </c>
      <c r="AF61" s="34">
        <v>7944.1384564406426</v>
      </c>
      <c r="AG61" s="136">
        <v>0</v>
      </c>
      <c r="AH61" s="34">
        <v>2865.8329999999996</v>
      </c>
      <c r="AI61" s="34">
        <v>0</v>
      </c>
      <c r="AJ61" s="34">
        <v>0</v>
      </c>
      <c r="AK61" s="34">
        <v>0</v>
      </c>
      <c r="AL61" s="34">
        <v>0</v>
      </c>
      <c r="AM61" s="34">
        <v>2865.8329999999996</v>
      </c>
      <c r="AN61" s="34">
        <v>2865.8329999999996</v>
      </c>
      <c r="AO61" s="34">
        <v>16149.498313000004</v>
      </c>
      <c r="AP61" s="34">
        <v>13283.665313000005</v>
      </c>
      <c r="AQ61" s="34">
        <v>2865.8329999999987</v>
      </c>
      <c r="AR61" s="34">
        <v>6428</v>
      </c>
      <c r="AS61" s="34">
        <v>0</v>
      </c>
    </row>
    <row r="62" spans="2:45" s="1" customFormat="1" ht="13.8">
      <c r="B62" s="31" t="s">
        <v>1223</v>
      </c>
      <c r="C62" s="32" t="s">
        <v>1181</v>
      </c>
      <c r="D62" s="31" t="s">
        <v>1182</v>
      </c>
      <c r="E62" s="31" t="s">
        <v>14</v>
      </c>
      <c r="F62" s="31" t="s">
        <v>15</v>
      </c>
      <c r="G62" s="31" t="s">
        <v>16</v>
      </c>
      <c r="H62" s="31" t="s">
        <v>71</v>
      </c>
      <c r="I62" s="31" t="s">
        <v>14</v>
      </c>
      <c r="J62" s="31" t="s">
        <v>20</v>
      </c>
      <c r="K62" s="31" t="s">
        <v>71</v>
      </c>
      <c r="L62" s="33">
        <v>34996</v>
      </c>
      <c r="M62" s="150">
        <v>917773.62091700011</v>
      </c>
      <c r="N62" s="34">
        <v>-464422</v>
      </c>
      <c r="O62" s="34">
        <v>349973.71457544871</v>
      </c>
      <c r="P62" s="30">
        <v>778351.34300870006</v>
      </c>
      <c r="Q62" s="35">
        <v>41838.739384</v>
      </c>
      <c r="R62" s="36">
        <v>0</v>
      </c>
      <c r="S62" s="36">
        <v>17811.169918863983</v>
      </c>
      <c r="T62" s="36">
        <v>52180.830081136017</v>
      </c>
      <c r="U62" s="37">
        <v>69992.377432086199</v>
      </c>
      <c r="V62" s="38">
        <v>111831.1168160862</v>
      </c>
      <c r="W62" s="34">
        <v>890182.45982478629</v>
      </c>
      <c r="X62" s="34">
        <v>33395.943597864127</v>
      </c>
      <c r="Y62" s="33">
        <v>856786.51622692216</v>
      </c>
      <c r="Z62" s="144">
        <v>0</v>
      </c>
      <c r="AA62" s="34">
        <v>78785.904195586918</v>
      </c>
      <c r="AB62" s="34">
        <v>285968.45975235268</v>
      </c>
      <c r="AC62" s="34">
        <v>189063.84</v>
      </c>
      <c r="AD62" s="34">
        <v>26519.862230385483</v>
      </c>
      <c r="AE62" s="34">
        <v>13227.38</v>
      </c>
      <c r="AF62" s="34">
        <v>593565.4461783251</v>
      </c>
      <c r="AG62" s="136">
        <v>281421</v>
      </c>
      <c r="AH62" s="34">
        <v>438587.72209169995</v>
      </c>
      <c r="AI62" s="34">
        <v>0</v>
      </c>
      <c r="AJ62" s="34">
        <v>91777.362091700023</v>
      </c>
      <c r="AK62" s="34">
        <v>91777.362091700023</v>
      </c>
      <c r="AL62" s="34">
        <v>281421</v>
      </c>
      <c r="AM62" s="34">
        <v>346810.35999999993</v>
      </c>
      <c r="AN62" s="34">
        <v>65389.359999999928</v>
      </c>
      <c r="AO62" s="34">
        <v>778351.34300870006</v>
      </c>
      <c r="AP62" s="34">
        <v>621184.62091700011</v>
      </c>
      <c r="AQ62" s="34">
        <v>157166.72209169995</v>
      </c>
      <c r="AR62" s="34">
        <v>-464422</v>
      </c>
      <c r="AS62" s="34">
        <v>0</v>
      </c>
    </row>
    <row r="63" spans="2:45" s="1" customFormat="1" ht="13.8">
      <c r="B63" s="31" t="s">
        <v>1223</v>
      </c>
      <c r="C63" s="32" t="s">
        <v>1210</v>
      </c>
      <c r="D63" s="31" t="s">
        <v>1211</v>
      </c>
      <c r="E63" s="31" t="s">
        <v>14</v>
      </c>
      <c r="F63" s="31" t="s">
        <v>15</v>
      </c>
      <c r="G63" s="31" t="s">
        <v>16</v>
      </c>
      <c r="H63" s="31" t="s">
        <v>71</v>
      </c>
      <c r="I63" s="31" t="s">
        <v>10</v>
      </c>
      <c r="J63" s="31" t="s">
        <v>19</v>
      </c>
      <c r="K63" s="31" t="s">
        <v>1212</v>
      </c>
      <c r="L63" s="33">
        <v>6850</v>
      </c>
      <c r="M63" s="150">
        <v>126773.340582</v>
      </c>
      <c r="N63" s="34">
        <v>-137624</v>
      </c>
      <c r="O63" s="34">
        <v>66308.265873176046</v>
      </c>
      <c r="P63" s="30">
        <v>2487.6746402000135</v>
      </c>
      <c r="Q63" s="35">
        <v>5301.8772829999998</v>
      </c>
      <c r="R63" s="36">
        <v>0</v>
      </c>
      <c r="S63" s="36">
        <v>0</v>
      </c>
      <c r="T63" s="36">
        <v>50729.162026776015</v>
      </c>
      <c r="U63" s="37">
        <v>50729.435583946193</v>
      </c>
      <c r="V63" s="38">
        <v>56031.312866946195</v>
      </c>
      <c r="W63" s="34">
        <v>58518.987507146208</v>
      </c>
      <c r="X63" s="34">
        <v>58518.713949976031</v>
      </c>
      <c r="Y63" s="33">
        <v>0.27355717017780989</v>
      </c>
      <c r="Z63" s="144">
        <v>0</v>
      </c>
      <c r="AA63" s="34">
        <v>13516.595175441602</v>
      </c>
      <c r="AB63" s="34">
        <v>30589.372185058735</v>
      </c>
      <c r="AC63" s="34">
        <v>106217.06999999999</v>
      </c>
      <c r="AD63" s="34">
        <v>734.24936416499986</v>
      </c>
      <c r="AE63" s="34">
        <v>395.21</v>
      </c>
      <c r="AF63" s="34">
        <v>151452.49672466531</v>
      </c>
      <c r="AG63" s="136">
        <v>118880</v>
      </c>
      <c r="AH63" s="34">
        <v>131557.33405820001</v>
      </c>
      <c r="AI63" s="34">
        <v>0</v>
      </c>
      <c r="AJ63" s="34">
        <v>12677.334058200002</v>
      </c>
      <c r="AK63" s="34">
        <v>12677.334058200002</v>
      </c>
      <c r="AL63" s="34">
        <v>118880</v>
      </c>
      <c r="AM63" s="34">
        <v>118880</v>
      </c>
      <c r="AN63" s="34">
        <v>0</v>
      </c>
      <c r="AO63" s="34">
        <v>2487.6746402000135</v>
      </c>
      <c r="AP63" s="34">
        <v>-10189.659417999988</v>
      </c>
      <c r="AQ63" s="34">
        <v>12677.334058200002</v>
      </c>
      <c r="AR63" s="34">
        <v>-137624</v>
      </c>
      <c r="AS63" s="34">
        <v>0</v>
      </c>
    </row>
    <row r="64" spans="2:45" s="1" customFormat="1" ht="13.8">
      <c r="B64" s="31" t="s">
        <v>1223</v>
      </c>
      <c r="C64" s="32" t="s">
        <v>200</v>
      </c>
      <c r="D64" s="31" t="s">
        <v>201</v>
      </c>
      <c r="E64" s="31" t="s">
        <v>14</v>
      </c>
      <c r="F64" s="31" t="s">
        <v>15</v>
      </c>
      <c r="G64" s="31" t="s">
        <v>16</v>
      </c>
      <c r="H64" s="31" t="s">
        <v>71</v>
      </c>
      <c r="I64" s="31" t="s">
        <v>10</v>
      </c>
      <c r="J64" s="31" t="s">
        <v>11</v>
      </c>
      <c r="K64" s="31" t="s">
        <v>202</v>
      </c>
      <c r="L64" s="33">
        <v>1245</v>
      </c>
      <c r="M64" s="150">
        <v>18915.253826</v>
      </c>
      <c r="N64" s="34">
        <v>-97552</v>
      </c>
      <c r="O64" s="34">
        <v>65396.075574458569</v>
      </c>
      <c r="P64" s="30">
        <v>-81021.6707914</v>
      </c>
      <c r="Q64" s="35">
        <v>1259.3467000000001</v>
      </c>
      <c r="R64" s="36">
        <v>81021.6707914</v>
      </c>
      <c r="S64" s="36">
        <v>111.06436457147123</v>
      </c>
      <c r="T64" s="36">
        <v>49687.799138416391</v>
      </c>
      <c r="U64" s="37">
        <v>130821.23974454183</v>
      </c>
      <c r="V64" s="38">
        <v>132080.58644454184</v>
      </c>
      <c r="W64" s="34">
        <v>132080.58644454184</v>
      </c>
      <c r="X64" s="34">
        <v>64442.155877030062</v>
      </c>
      <c r="Y64" s="33">
        <v>67638.430567511779</v>
      </c>
      <c r="Z64" s="144">
        <v>0</v>
      </c>
      <c r="AA64" s="34">
        <v>5328.5090293703261</v>
      </c>
      <c r="AB64" s="34">
        <v>5745.792015726759</v>
      </c>
      <c r="AC64" s="34">
        <v>23332.510000000002</v>
      </c>
      <c r="AD64" s="34">
        <v>0</v>
      </c>
      <c r="AE64" s="34">
        <v>0</v>
      </c>
      <c r="AF64" s="34">
        <v>34406.811045097085</v>
      </c>
      <c r="AG64" s="136">
        <v>9369</v>
      </c>
      <c r="AH64" s="34">
        <v>15823.0753826</v>
      </c>
      <c r="AI64" s="34">
        <v>0</v>
      </c>
      <c r="AJ64" s="34">
        <v>1891.5253826000001</v>
      </c>
      <c r="AK64" s="34">
        <v>1891.5253826000001</v>
      </c>
      <c r="AL64" s="34">
        <v>9369</v>
      </c>
      <c r="AM64" s="34">
        <v>13931.55</v>
      </c>
      <c r="AN64" s="34">
        <v>4562.5499999999993</v>
      </c>
      <c r="AO64" s="34">
        <v>-81021.6707914</v>
      </c>
      <c r="AP64" s="34">
        <v>-87475.746174</v>
      </c>
      <c r="AQ64" s="34">
        <v>6454.0753826</v>
      </c>
      <c r="AR64" s="34">
        <v>-97552</v>
      </c>
      <c r="AS64" s="34">
        <v>0</v>
      </c>
    </row>
    <row r="65" spans="2:45" s="1" customFormat="1" ht="13.8">
      <c r="B65" s="31" t="s">
        <v>1223</v>
      </c>
      <c r="C65" s="32" t="s">
        <v>555</v>
      </c>
      <c r="D65" s="31" t="s">
        <v>556</v>
      </c>
      <c r="E65" s="31" t="s">
        <v>14</v>
      </c>
      <c r="F65" s="31" t="s">
        <v>15</v>
      </c>
      <c r="G65" s="31" t="s">
        <v>16</v>
      </c>
      <c r="H65" s="31" t="s">
        <v>71</v>
      </c>
      <c r="I65" s="31" t="s">
        <v>10</v>
      </c>
      <c r="J65" s="31" t="s">
        <v>22</v>
      </c>
      <c r="K65" s="31" t="s">
        <v>557</v>
      </c>
      <c r="L65" s="33">
        <v>821</v>
      </c>
      <c r="M65" s="150">
        <v>11399.411926000001</v>
      </c>
      <c r="N65" s="34">
        <v>-19166</v>
      </c>
      <c r="O65" s="34">
        <v>5470.7061668065226</v>
      </c>
      <c r="P65" s="30">
        <v>-32787.646881399996</v>
      </c>
      <c r="Q65" s="35">
        <v>1502.022254</v>
      </c>
      <c r="R65" s="36">
        <v>32787.646881399996</v>
      </c>
      <c r="S65" s="36">
        <v>0</v>
      </c>
      <c r="T65" s="36">
        <v>1578.5910462222382</v>
      </c>
      <c r="U65" s="37">
        <v>34366.42324767133</v>
      </c>
      <c r="V65" s="38">
        <v>35868.445501671333</v>
      </c>
      <c r="W65" s="34">
        <v>35868.445501671333</v>
      </c>
      <c r="X65" s="34">
        <v>3968.6839128065185</v>
      </c>
      <c r="Y65" s="33">
        <v>31899.761588864814</v>
      </c>
      <c r="Z65" s="144">
        <v>0</v>
      </c>
      <c r="AA65" s="34">
        <v>1258.8712767756883</v>
      </c>
      <c r="AB65" s="34">
        <v>4605.6527139049022</v>
      </c>
      <c r="AC65" s="34">
        <v>13523.789999999999</v>
      </c>
      <c r="AD65" s="34">
        <v>181.63532789999999</v>
      </c>
      <c r="AE65" s="34">
        <v>0</v>
      </c>
      <c r="AF65" s="34">
        <v>19569.949318580588</v>
      </c>
      <c r="AG65" s="136">
        <v>9636</v>
      </c>
      <c r="AH65" s="34">
        <v>10775.941192599999</v>
      </c>
      <c r="AI65" s="34">
        <v>0</v>
      </c>
      <c r="AJ65" s="34">
        <v>1139.9411926</v>
      </c>
      <c r="AK65" s="34">
        <v>1139.9411926</v>
      </c>
      <c r="AL65" s="34">
        <v>9636</v>
      </c>
      <c r="AM65" s="34">
        <v>9636</v>
      </c>
      <c r="AN65" s="34">
        <v>0</v>
      </c>
      <c r="AO65" s="34">
        <v>-32787.646881399996</v>
      </c>
      <c r="AP65" s="34">
        <v>-33927.588073999999</v>
      </c>
      <c r="AQ65" s="34">
        <v>1139.9411925999993</v>
      </c>
      <c r="AR65" s="34">
        <v>-19166</v>
      </c>
      <c r="AS65" s="34">
        <v>0</v>
      </c>
    </row>
    <row r="66" spans="2:45" s="1" customFormat="1" ht="13.8">
      <c r="B66" s="31" t="s">
        <v>1223</v>
      </c>
      <c r="C66" s="32" t="s">
        <v>209</v>
      </c>
      <c r="D66" s="31" t="s">
        <v>210</v>
      </c>
      <c r="E66" s="31" t="s">
        <v>14</v>
      </c>
      <c r="F66" s="31" t="s">
        <v>15</v>
      </c>
      <c r="G66" s="31" t="s">
        <v>16</v>
      </c>
      <c r="H66" s="31" t="s">
        <v>71</v>
      </c>
      <c r="I66" s="31" t="s">
        <v>10</v>
      </c>
      <c r="J66" s="31" t="s">
        <v>22</v>
      </c>
      <c r="K66" s="31" t="s">
        <v>211</v>
      </c>
      <c r="L66" s="33">
        <v>369</v>
      </c>
      <c r="M66" s="150">
        <v>5355.9069369999997</v>
      </c>
      <c r="N66" s="34">
        <v>-20137</v>
      </c>
      <c r="O66" s="34">
        <v>17539.449199856317</v>
      </c>
      <c r="P66" s="30">
        <v>7053.4976306999961</v>
      </c>
      <c r="Q66" s="35">
        <v>0</v>
      </c>
      <c r="R66" s="36">
        <v>0</v>
      </c>
      <c r="S66" s="36">
        <v>0</v>
      </c>
      <c r="T66" s="36">
        <v>8670.5307585195387</v>
      </c>
      <c r="U66" s="37">
        <v>8670.5775143846749</v>
      </c>
      <c r="V66" s="38">
        <v>8670.5775143846749</v>
      </c>
      <c r="W66" s="34">
        <v>15724.075145084671</v>
      </c>
      <c r="X66" s="34">
        <v>10485.951569156321</v>
      </c>
      <c r="Y66" s="33">
        <v>5238.12357592835</v>
      </c>
      <c r="Z66" s="144">
        <v>0</v>
      </c>
      <c r="AA66" s="34">
        <v>943.6138458329176</v>
      </c>
      <c r="AB66" s="34">
        <v>2723.4078992021537</v>
      </c>
      <c r="AC66" s="34">
        <v>7679.8499999999995</v>
      </c>
      <c r="AD66" s="34">
        <v>0</v>
      </c>
      <c r="AE66" s="34">
        <v>0</v>
      </c>
      <c r="AF66" s="34">
        <v>11346.87174503507</v>
      </c>
      <c r="AG66" s="136">
        <v>46854</v>
      </c>
      <c r="AH66" s="34">
        <v>47389.590693699996</v>
      </c>
      <c r="AI66" s="34">
        <v>0</v>
      </c>
      <c r="AJ66" s="34">
        <v>535.59069369999997</v>
      </c>
      <c r="AK66" s="34">
        <v>535.59069369999997</v>
      </c>
      <c r="AL66" s="34">
        <v>46854</v>
      </c>
      <c r="AM66" s="34">
        <v>46854</v>
      </c>
      <c r="AN66" s="34">
        <v>0</v>
      </c>
      <c r="AO66" s="34">
        <v>7053.4976306999961</v>
      </c>
      <c r="AP66" s="34">
        <v>6517.9069369999961</v>
      </c>
      <c r="AQ66" s="34">
        <v>535.59069369999997</v>
      </c>
      <c r="AR66" s="34">
        <v>-20137</v>
      </c>
      <c r="AS66" s="34">
        <v>0</v>
      </c>
    </row>
    <row r="67" spans="2:45" s="1" customFormat="1" ht="13.8">
      <c r="B67" s="31" t="s">
        <v>1223</v>
      </c>
      <c r="C67" s="32" t="s">
        <v>941</v>
      </c>
      <c r="D67" s="31" t="s">
        <v>942</v>
      </c>
      <c r="E67" s="31" t="s">
        <v>14</v>
      </c>
      <c r="F67" s="31" t="s">
        <v>15</v>
      </c>
      <c r="G67" s="31" t="s">
        <v>16</v>
      </c>
      <c r="H67" s="31" t="s">
        <v>71</v>
      </c>
      <c r="I67" s="31" t="s">
        <v>10</v>
      </c>
      <c r="J67" s="31" t="s">
        <v>22</v>
      </c>
      <c r="K67" s="31" t="s">
        <v>943</v>
      </c>
      <c r="L67" s="33">
        <v>719</v>
      </c>
      <c r="M67" s="150">
        <v>16599.590456999998</v>
      </c>
      <c r="N67" s="34">
        <v>13594</v>
      </c>
      <c r="O67" s="34">
        <v>0</v>
      </c>
      <c r="P67" s="30">
        <v>3283.1294569999955</v>
      </c>
      <c r="Q67" s="35">
        <v>0</v>
      </c>
      <c r="R67" s="36">
        <v>0</v>
      </c>
      <c r="S67" s="36">
        <v>0</v>
      </c>
      <c r="T67" s="36">
        <v>1438</v>
      </c>
      <c r="U67" s="37">
        <v>1438.0077544196477</v>
      </c>
      <c r="V67" s="38">
        <v>1438.0077544196477</v>
      </c>
      <c r="W67" s="34">
        <v>4721.1372114196429</v>
      </c>
      <c r="X67" s="34">
        <v>0</v>
      </c>
      <c r="Y67" s="33">
        <v>4721.1372114196429</v>
      </c>
      <c r="Z67" s="144">
        <v>0</v>
      </c>
      <c r="AA67" s="34">
        <v>381.2539102308553</v>
      </c>
      <c r="AB67" s="34">
        <v>3342.5256667626568</v>
      </c>
      <c r="AC67" s="34">
        <v>13490.29</v>
      </c>
      <c r="AD67" s="34">
        <v>0</v>
      </c>
      <c r="AE67" s="34">
        <v>0</v>
      </c>
      <c r="AF67" s="34">
        <v>17214.069576993512</v>
      </c>
      <c r="AG67" s="136">
        <v>250</v>
      </c>
      <c r="AH67" s="34">
        <v>7032.5389999999989</v>
      </c>
      <c r="AI67" s="34">
        <v>0</v>
      </c>
      <c r="AJ67" s="34">
        <v>0</v>
      </c>
      <c r="AK67" s="34">
        <v>0</v>
      </c>
      <c r="AL67" s="34">
        <v>250</v>
      </c>
      <c r="AM67" s="34">
        <v>7032.5389999999989</v>
      </c>
      <c r="AN67" s="34">
        <v>6782.5389999999989</v>
      </c>
      <c r="AO67" s="34">
        <v>3283.1294569999955</v>
      </c>
      <c r="AP67" s="34">
        <v>-3499.4095430000034</v>
      </c>
      <c r="AQ67" s="34">
        <v>6782.5389999999989</v>
      </c>
      <c r="AR67" s="34">
        <v>13594</v>
      </c>
      <c r="AS67" s="34">
        <v>0</v>
      </c>
    </row>
    <row r="68" spans="2:45" s="1" customFormat="1" ht="13.8">
      <c r="B68" s="31" t="s">
        <v>1223</v>
      </c>
      <c r="C68" s="32" t="s">
        <v>435</v>
      </c>
      <c r="D68" s="31" t="s">
        <v>436</v>
      </c>
      <c r="E68" s="31" t="s">
        <v>14</v>
      </c>
      <c r="F68" s="31" t="s">
        <v>15</v>
      </c>
      <c r="G68" s="31" t="s">
        <v>16</v>
      </c>
      <c r="H68" s="31" t="s">
        <v>71</v>
      </c>
      <c r="I68" s="31" t="s">
        <v>10</v>
      </c>
      <c r="J68" s="31" t="s">
        <v>22</v>
      </c>
      <c r="K68" s="31" t="s">
        <v>437</v>
      </c>
      <c r="L68" s="33">
        <v>897</v>
      </c>
      <c r="M68" s="150">
        <v>15818.816793000002</v>
      </c>
      <c r="N68" s="34">
        <v>2883</v>
      </c>
      <c r="O68" s="34">
        <v>0</v>
      </c>
      <c r="P68" s="30">
        <v>12310.373792999999</v>
      </c>
      <c r="Q68" s="35">
        <v>0</v>
      </c>
      <c r="R68" s="36">
        <v>0</v>
      </c>
      <c r="S68" s="36">
        <v>0</v>
      </c>
      <c r="T68" s="36">
        <v>1794</v>
      </c>
      <c r="U68" s="37">
        <v>1794.009674150798</v>
      </c>
      <c r="V68" s="38">
        <v>1794.009674150798</v>
      </c>
      <c r="W68" s="34">
        <v>14104.383467150798</v>
      </c>
      <c r="X68" s="34">
        <v>0</v>
      </c>
      <c r="Y68" s="33">
        <v>14104.383467150798</v>
      </c>
      <c r="Z68" s="144">
        <v>0</v>
      </c>
      <c r="AA68" s="34">
        <v>2111.7117829723402</v>
      </c>
      <c r="AB68" s="34">
        <v>2933.3133405047811</v>
      </c>
      <c r="AC68" s="34">
        <v>17195.37</v>
      </c>
      <c r="AD68" s="34">
        <v>118.18159237499998</v>
      </c>
      <c r="AE68" s="34">
        <v>0</v>
      </c>
      <c r="AF68" s="34">
        <v>22358.576715852119</v>
      </c>
      <c r="AG68" s="136">
        <v>5599</v>
      </c>
      <c r="AH68" s="34">
        <v>8773.5569999999989</v>
      </c>
      <c r="AI68" s="34">
        <v>0</v>
      </c>
      <c r="AJ68" s="34">
        <v>0</v>
      </c>
      <c r="AK68" s="34">
        <v>0</v>
      </c>
      <c r="AL68" s="34">
        <v>5599</v>
      </c>
      <c r="AM68" s="34">
        <v>8773.5569999999989</v>
      </c>
      <c r="AN68" s="34">
        <v>3174.5569999999989</v>
      </c>
      <c r="AO68" s="34">
        <v>12310.373792999999</v>
      </c>
      <c r="AP68" s="34">
        <v>9135.816793</v>
      </c>
      <c r="AQ68" s="34">
        <v>3174.5569999999989</v>
      </c>
      <c r="AR68" s="34">
        <v>2883</v>
      </c>
      <c r="AS68" s="34">
        <v>0</v>
      </c>
    </row>
    <row r="69" spans="2:45" s="1" customFormat="1" ht="13.8">
      <c r="B69" s="31" t="s">
        <v>1223</v>
      </c>
      <c r="C69" s="32" t="s">
        <v>151</v>
      </c>
      <c r="D69" s="31" t="s">
        <v>152</v>
      </c>
      <c r="E69" s="31" t="s">
        <v>14</v>
      </c>
      <c r="F69" s="31" t="s">
        <v>15</v>
      </c>
      <c r="G69" s="31" t="s">
        <v>16</v>
      </c>
      <c r="H69" s="31" t="s">
        <v>71</v>
      </c>
      <c r="I69" s="31" t="s">
        <v>10</v>
      </c>
      <c r="J69" s="31" t="s">
        <v>11</v>
      </c>
      <c r="K69" s="31" t="s">
        <v>153</v>
      </c>
      <c r="L69" s="33">
        <v>2799</v>
      </c>
      <c r="M69" s="150">
        <v>45012.600358000011</v>
      </c>
      <c r="N69" s="34">
        <v>-10753</v>
      </c>
      <c r="O69" s="34">
        <v>0</v>
      </c>
      <c r="P69" s="30">
        <v>148042.86039380002</v>
      </c>
      <c r="Q69" s="35">
        <v>1916.4316309999999</v>
      </c>
      <c r="R69" s="36">
        <v>0</v>
      </c>
      <c r="S69" s="36">
        <v>1347.5633302862316</v>
      </c>
      <c r="T69" s="36">
        <v>4250.4366697137684</v>
      </c>
      <c r="U69" s="37">
        <v>5598.030187233092</v>
      </c>
      <c r="V69" s="38">
        <v>7514.4618182330923</v>
      </c>
      <c r="W69" s="34">
        <v>155557.32221203312</v>
      </c>
      <c r="X69" s="34">
        <v>2526.6812442862429</v>
      </c>
      <c r="Y69" s="33">
        <v>153030.64096774688</v>
      </c>
      <c r="Z69" s="144">
        <v>0</v>
      </c>
      <c r="AA69" s="34">
        <v>4031.322225684482</v>
      </c>
      <c r="AB69" s="34">
        <v>14727.250190815708</v>
      </c>
      <c r="AC69" s="34">
        <v>43421.25</v>
      </c>
      <c r="AD69" s="34">
        <v>846.5187820000001</v>
      </c>
      <c r="AE69" s="34">
        <v>0</v>
      </c>
      <c r="AF69" s="34">
        <v>63026.341198500188</v>
      </c>
      <c r="AG69" s="136">
        <v>142576</v>
      </c>
      <c r="AH69" s="34">
        <v>147077.26003579999</v>
      </c>
      <c r="AI69" s="34">
        <v>0</v>
      </c>
      <c r="AJ69" s="34">
        <v>4501.2600358000009</v>
      </c>
      <c r="AK69" s="34">
        <v>4501.2600358000009</v>
      </c>
      <c r="AL69" s="34">
        <v>142576</v>
      </c>
      <c r="AM69" s="34">
        <v>142576</v>
      </c>
      <c r="AN69" s="34">
        <v>0</v>
      </c>
      <c r="AO69" s="34">
        <v>148042.86039380002</v>
      </c>
      <c r="AP69" s="34">
        <v>143541.60035800003</v>
      </c>
      <c r="AQ69" s="34">
        <v>4501.2600357999909</v>
      </c>
      <c r="AR69" s="34">
        <v>-10753</v>
      </c>
      <c r="AS69" s="34">
        <v>0</v>
      </c>
    </row>
    <row r="70" spans="2:45" s="1" customFormat="1" ht="13.8">
      <c r="B70" s="31" t="s">
        <v>1223</v>
      </c>
      <c r="C70" s="32" t="s">
        <v>363</v>
      </c>
      <c r="D70" s="31" t="s">
        <v>364</v>
      </c>
      <c r="E70" s="31" t="s">
        <v>14</v>
      </c>
      <c r="F70" s="31" t="s">
        <v>15</v>
      </c>
      <c r="G70" s="31" t="s">
        <v>16</v>
      </c>
      <c r="H70" s="31" t="s">
        <v>71</v>
      </c>
      <c r="I70" s="31" t="s">
        <v>10</v>
      </c>
      <c r="J70" s="31" t="s">
        <v>11</v>
      </c>
      <c r="K70" s="31" t="s">
        <v>365</v>
      </c>
      <c r="L70" s="33">
        <v>4126</v>
      </c>
      <c r="M70" s="150">
        <v>115141.048648</v>
      </c>
      <c r="N70" s="34">
        <v>-42549</v>
      </c>
      <c r="O70" s="34">
        <v>19719.593035787388</v>
      </c>
      <c r="P70" s="30">
        <v>93268.093512799998</v>
      </c>
      <c r="Q70" s="35">
        <v>7085.5138109999998</v>
      </c>
      <c r="R70" s="36">
        <v>0</v>
      </c>
      <c r="S70" s="36">
        <v>0</v>
      </c>
      <c r="T70" s="36">
        <v>8252</v>
      </c>
      <c r="U70" s="37">
        <v>8252.0444989366697</v>
      </c>
      <c r="V70" s="38">
        <v>15337.55830993667</v>
      </c>
      <c r="W70" s="34">
        <v>108605.65182273666</v>
      </c>
      <c r="X70" s="34">
        <v>0</v>
      </c>
      <c r="Y70" s="33">
        <v>108605.65182273666</v>
      </c>
      <c r="Z70" s="144">
        <v>0</v>
      </c>
      <c r="AA70" s="34">
        <v>7262.0819689941436</v>
      </c>
      <c r="AB70" s="34">
        <v>19809.575757174574</v>
      </c>
      <c r="AC70" s="34">
        <v>85953.959999999992</v>
      </c>
      <c r="AD70" s="34">
        <v>1899.1487287499997</v>
      </c>
      <c r="AE70" s="34">
        <v>215.01</v>
      </c>
      <c r="AF70" s="34">
        <v>115139.77645491871</v>
      </c>
      <c r="AG70" s="136">
        <v>606</v>
      </c>
      <c r="AH70" s="34">
        <v>57684.044864799995</v>
      </c>
      <c r="AI70" s="34">
        <v>0</v>
      </c>
      <c r="AJ70" s="34">
        <v>11514.1048648</v>
      </c>
      <c r="AK70" s="34">
        <v>11514.1048648</v>
      </c>
      <c r="AL70" s="34">
        <v>606</v>
      </c>
      <c r="AM70" s="34">
        <v>46169.939999999995</v>
      </c>
      <c r="AN70" s="34">
        <v>45563.939999999995</v>
      </c>
      <c r="AO70" s="34">
        <v>93268.093512799998</v>
      </c>
      <c r="AP70" s="34">
        <v>36190.048648000004</v>
      </c>
      <c r="AQ70" s="34">
        <v>57078.044864800002</v>
      </c>
      <c r="AR70" s="34">
        <v>-42549</v>
      </c>
      <c r="AS70" s="34">
        <v>0</v>
      </c>
    </row>
    <row r="71" spans="2:45" s="1" customFormat="1" ht="13.8">
      <c r="B71" s="31" t="s">
        <v>1223</v>
      </c>
      <c r="C71" s="32" t="s">
        <v>908</v>
      </c>
      <c r="D71" s="31" t="s">
        <v>909</v>
      </c>
      <c r="E71" s="31" t="s">
        <v>14</v>
      </c>
      <c r="F71" s="31" t="s">
        <v>15</v>
      </c>
      <c r="G71" s="31" t="s">
        <v>16</v>
      </c>
      <c r="H71" s="31" t="s">
        <v>71</v>
      </c>
      <c r="I71" s="31" t="s">
        <v>10</v>
      </c>
      <c r="J71" s="31" t="s">
        <v>19</v>
      </c>
      <c r="K71" s="31" t="s">
        <v>910</v>
      </c>
      <c r="L71" s="33">
        <v>6928</v>
      </c>
      <c r="M71" s="150">
        <v>309640.10255399998</v>
      </c>
      <c r="N71" s="34">
        <v>-384576</v>
      </c>
      <c r="O71" s="34">
        <v>299280.63538789528</v>
      </c>
      <c r="P71" s="30">
        <v>121644.11280939996</v>
      </c>
      <c r="Q71" s="35">
        <v>12664.85187</v>
      </c>
      <c r="R71" s="36">
        <v>0</v>
      </c>
      <c r="S71" s="36">
        <v>4659.4977748589326</v>
      </c>
      <c r="T71" s="36">
        <v>139301.25217230877</v>
      </c>
      <c r="U71" s="37">
        <v>143961.52625597705</v>
      </c>
      <c r="V71" s="38">
        <v>156626.37812597706</v>
      </c>
      <c r="W71" s="34">
        <v>278270.49093537702</v>
      </c>
      <c r="X71" s="34">
        <v>177785.2895893543</v>
      </c>
      <c r="Y71" s="33">
        <v>100485.20134602272</v>
      </c>
      <c r="Z71" s="144">
        <v>0</v>
      </c>
      <c r="AA71" s="34">
        <v>25270.695066935972</v>
      </c>
      <c r="AB71" s="34">
        <v>104139.47610279948</v>
      </c>
      <c r="AC71" s="34">
        <v>111093.05</v>
      </c>
      <c r="AD71" s="34">
        <v>7505.2965717013185</v>
      </c>
      <c r="AE71" s="34">
        <v>71477.06</v>
      </c>
      <c r="AF71" s="34">
        <v>319485.57774143678</v>
      </c>
      <c r="AG71" s="136">
        <v>346764</v>
      </c>
      <c r="AH71" s="34">
        <v>377728.01025539997</v>
      </c>
      <c r="AI71" s="34">
        <v>0</v>
      </c>
      <c r="AJ71" s="34">
        <v>30964.0102554</v>
      </c>
      <c r="AK71" s="34">
        <v>30964.0102554</v>
      </c>
      <c r="AL71" s="34">
        <v>346764</v>
      </c>
      <c r="AM71" s="34">
        <v>346764</v>
      </c>
      <c r="AN71" s="34">
        <v>0</v>
      </c>
      <c r="AO71" s="34">
        <v>121644.11280939996</v>
      </c>
      <c r="AP71" s="34">
        <v>90680.102553999954</v>
      </c>
      <c r="AQ71" s="34">
        <v>30964.010255400004</v>
      </c>
      <c r="AR71" s="34">
        <v>-384576</v>
      </c>
      <c r="AS71" s="34">
        <v>0</v>
      </c>
    </row>
    <row r="72" spans="2:45" s="1" customFormat="1" ht="13.8">
      <c r="B72" s="31" t="s">
        <v>1223</v>
      </c>
      <c r="C72" s="32" t="s">
        <v>576</v>
      </c>
      <c r="D72" s="31" t="s">
        <v>577</v>
      </c>
      <c r="E72" s="31" t="s">
        <v>14</v>
      </c>
      <c r="F72" s="31" t="s">
        <v>15</v>
      </c>
      <c r="G72" s="31" t="s">
        <v>16</v>
      </c>
      <c r="H72" s="31" t="s">
        <v>71</v>
      </c>
      <c r="I72" s="31" t="s">
        <v>10</v>
      </c>
      <c r="J72" s="31" t="s">
        <v>11</v>
      </c>
      <c r="K72" s="31" t="s">
        <v>578</v>
      </c>
      <c r="L72" s="33">
        <v>1958</v>
      </c>
      <c r="M72" s="150">
        <v>48218.509325000006</v>
      </c>
      <c r="N72" s="34">
        <v>-20357</v>
      </c>
      <c r="O72" s="34">
        <v>2160.7033891833844</v>
      </c>
      <c r="P72" s="30">
        <v>8510.3602574999968</v>
      </c>
      <c r="Q72" s="35">
        <v>682.13778600000001</v>
      </c>
      <c r="R72" s="36">
        <v>0</v>
      </c>
      <c r="S72" s="36">
        <v>0</v>
      </c>
      <c r="T72" s="36">
        <v>3916</v>
      </c>
      <c r="U72" s="37">
        <v>3916.021117042656</v>
      </c>
      <c r="V72" s="38">
        <v>4598.1589030426558</v>
      </c>
      <c r="W72" s="34">
        <v>13108.519160542652</v>
      </c>
      <c r="X72" s="34">
        <v>0</v>
      </c>
      <c r="Y72" s="33">
        <v>13108.519160542652</v>
      </c>
      <c r="Z72" s="144">
        <v>0</v>
      </c>
      <c r="AA72" s="34">
        <v>6866.9316290070392</v>
      </c>
      <c r="AB72" s="34">
        <v>6806.696383176507</v>
      </c>
      <c r="AC72" s="34">
        <v>36675.32</v>
      </c>
      <c r="AD72" s="34">
        <v>519.17912062206744</v>
      </c>
      <c r="AE72" s="34">
        <v>0</v>
      </c>
      <c r="AF72" s="34">
        <v>50868.12713280561</v>
      </c>
      <c r="AG72" s="136">
        <v>35637</v>
      </c>
      <c r="AH72" s="34">
        <v>40458.850932499998</v>
      </c>
      <c r="AI72" s="34">
        <v>0</v>
      </c>
      <c r="AJ72" s="34">
        <v>4821.8509325000005</v>
      </c>
      <c r="AK72" s="34">
        <v>4821.8509325000005</v>
      </c>
      <c r="AL72" s="34">
        <v>35637</v>
      </c>
      <c r="AM72" s="34">
        <v>35637</v>
      </c>
      <c r="AN72" s="34">
        <v>0</v>
      </c>
      <c r="AO72" s="34">
        <v>8510.3602574999968</v>
      </c>
      <c r="AP72" s="34">
        <v>3688.5093249999964</v>
      </c>
      <c r="AQ72" s="34">
        <v>4821.8509325000014</v>
      </c>
      <c r="AR72" s="34">
        <v>-20357</v>
      </c>
      <c r="AS72" s="34">
        <v>0</v>
      </c>
    </row>
    <row r="73" spans="2:45" s="1" customFormat="1" ht="13.8">
      <c r="B73" s="31" t="s">
        <v>1223</v>
      </c>
      <c r="C73" s="32" t="s">
        <v>588</v>
      </c>
      <c r="D73" s="31" t="s">
        <v>589</v>
      </c>
      <c r="E73" s="31" t="s">
        <v>14</v>
      </c>
      <c r="F73" s="31" t="s">
        <v>15</v>
      </c>
      <c r="G73" s="31" t="s">
        <v>16</v>
      </c>
      <c r="H73" s="31" t="s">
        <v>71</v>
      </c>
      <c r="I73" s="31" t="s">
        <v>10</v>
      </c>
      <c r="J73" s="31" t="s">
        <v>11</v>
      </c>
      <c r="K73" s="31" t="s">
        <v>590</v>
      </c>
      <c r="L73" s="33">
        <v>1100</v>
      </c>
      <c r="M73" s="150">
        <v>18284.879067999998</v>
      </c>
      <c r="N73" s="34">
        <v>14338</v>
      </c>
      <c r="O73" s="34">
        <v>0</v>
      </c>
      <c r="P73" s="30">
        <v>38611.879067999995</v>
      </c>
      <c r="Q73" s="35">
        <v>327.66560500000003</v>
      </c>
      <c r="R73" s="36">
        <v>0</v>
      </c>
      <c r="S73" s="36">
        <v>227.16114171437295</v>
      </c>
      <c r="T73" s="36">
        <v>1972.8388582856271</v>
      </c>
      <c r="U73" s="37">
        <v>2200.0118635071103</v>
      </c>
      <c r="V73" s="38">
        <v>2527.6774685071105</v>
      </c>
      <c r="W73" s="34">
        <v>41139.556536507109</v>
      </c>
      <c r="X73" s="34">
        <v>425.92714071437513</v>
      </c>
      <c r="Y73" s="33">
        <v>40713.629395792734</v>
      </c>
      <c r="Z73" s="144">
        <v>0</v>
      </c>
      <c r="AA73" s="34">
        <v>813.95587332390971</v>
      </c>
      <c r="AB73" s="34">
        <v>4901.3715038642158</v>
      </c>
      <c r="AC73" s="34">
        <v>22674.780000000002</v>
      </c>
      <c r="AD73" s="34">
        <v>0</v>
      </c>
      <c r="AE73" s="34">
        <v>0</v>
      </c>
      <c r="AF73" s="34">
        <v>28390.107377188127</v>
      </c>
      <c r="AG73" s="136">
        <v>9972</v>
      </c>
      <c r="AH73" s="34">
        <v>12309</v>
      </c>
      <c r="AI73" s="34">
        <v>0</v>
      </c>
      <c r="AJ73" s="34">
        <v>0</v>
      </c>
      <c r="AK73" s="34">
        <v>0</v>
      </c>
      <c r="AL73" s="34">
        <v>9972</v>
      </c>
      <c r="AM73" s="34">
        <v>12309</v>
      </c>
      <c r="AN73" s="34">
        <v>2337</v>
      </c>
      <c r="AO73" s="34">
        <v>38611.879067999995</v>
      </c>
      <c r="AP73" s="34">
        <v>36274.879067999995</v>
      </c>
      <c r="AQ73" s="34">
        <v>2337</v>
      </c>
      <c r="AR73" s="34">
        <v>14338</v>
      </c>
      <c r="AS73" s="34">
        <v>0</v>
      </c>
    </row>
    <row r="74" spans="2:45" s="1" customFormat="1" ht="13.8">
      <c r="B74" s="31" t="s">
        <v>1223</v>
      </c>
      <c r="C74" s="32" t="s">
        <v>528</v>
      </c>
      <c r="D74" s="31" t="s">
        <v>529</v>
      </c>
      <c r="E74" s="31" t="s">
        <v>14</v>
      </c>
      <c r="F74" s="31" t="s">
        <v>15</v>
      </c>
      <c r="G74" s="31" t="s">
        <v>16</v>
      </c>
      <c r="H74" s="31" t="s">
        <v>71</v>
      </c>
      <c r="I74" s="31" t="s">
        <v>10</v>
      </c>
      <c r="J74" s="31" t="s">
        <v>11</v>
      </c>
      <c r="K74" s="31" t="s">
        <v>530</v>
      </c>
      <c r="L74" s="33">
        <v>2242</v>
      </c>
      <c r="M74" s="150">
        <v>136789.40696699999</v>
      </c>
      <c r="N74" s="34">
        <v>149513</v>
      </c>
      <c r="O74" s="34">
        <v>0</v>
      </c>
      <c r="P74" s="30">
        <v>294818.38696699997</v>
      </c>
      <c r="Q74" s="35">
        <v>6436.2691800000002</v>
      </c>
      <c r="R74" s="36">
        <v>0</v>
      </c>
      <c r="S74" s="36">
        <v>631.74562742881403</v>
      </c>
      <c r="T74" s="36">
        <v>3852.2543725711857</v>
      </c>
      <c r="U74" s="37">
        <v>4484.0241799844916</v>
      </c>
      <c r="V74" s="38">
        <v>10920.293359984491</v>
      </c>
      <c r="W74" s="34">
        <v>305738.68032698444</v>
      </c>
      <c r="X74" s="34">
        <v>1184.5230514288414</v>
      </c>
      <c r="Y74" s="33">
        <v>304554.1572755556</v>
      </c>
      <c r="Z74" s="144">
        <v>0</v>
      </c>
      <c r="AA74" s="34">
        <v>1753.716735108454</v>
      </c>
      <c r="AB74" s="34">
        <v>6884.2867139774698</v>
      </c>
      <c r="AC74" s="34">
        <v>48579.909999999996</v>
      </c>
      <c r="AD74" s="34">
        <v>53.041284449999992</v>
      </c>
      <c r="AE74" s="34">
        <v>0</v>
      </c>
      <c r="AF74" s="34">
        <v>57270.954733535924</v>
      </c>
      <c r="AG74" s="136">
        <v>23480</v>
      </c>
      <c r="AH74" s="34">
        <v>25087.98</v>
      </c>
      <c r="AI74" s="34">
        <v>0</v>
      </c>
      <c r="AJ74" s="34">
        <v>0</v>
      </c>
      <c r="AK74" s="34">
        <v>0</v>
      </c>
      <c r="AL74" s="34">
        <v>23480</v>
      </c>
      <c r="AM74" s="34">
        <v>25087.98</v>
      </c>
      <c r="AN74" s="34">
        <v>1607.9799999999996</v>
      </c>
      <c r="AO74" s="34">
        <v>294818.38696699997</v>
      </c>
      <c r="AP74" s="34">
        <v>293210.40696699999</v>
      </c>
      <c r="AQ74" s="34">
        <v>1607.9799999999814</v>
      </c>
      <c r="AR74" s="34">
        <v>149513</v>
      </c>
      <c r="AS74" s="34">
        <v>0</v>
      </c>
    </row>
    <row r="75" spans="2:45" s="1" customFormat="1" ht="13.8">
      <c r="B75" s="31" t="s">
        <v>1223</v>
      </c>
      <c r="C75" s="32" t="s">
        <v>680</v>
      </c>
      <c r="D75" s="31" t="s">
        <v>681</v>
      </c>
      <c r="E75" s="31" t="s">
        <v>14</v>
      </c>
      <c r="F75" s="31" t="s">
        <v>15</v>
      </c>
      <c r="G75" s="31" t="s">
        <v>16</v>
      </c>
      <c r="H75" s="31" t="s">
        <v>71</v>
      </c>
      <c r="I75" s="31" t="s">
        <v>10</v>
      </c>
      <c r="J75" s="31" t="s">
        <v>22</v>
      </c>
      <c r="K75" s="31" t="s">
        <v>682</v>
      </c>
      <c r="L75" s="33">
        <v>219</v>
      </c>
      <c r="M75" s="150">
        <v>22358.930934</v>
      </c>
      <c r="N75" s="34">
        <v>2539</v>
      </c>
      <c r="O75" s="34">
        <v>0</v>
      </c>
      <c r="P75" s="30">
        <v>27039.969934000001</v>
      </c>
      <c r="Q75" s="35">
        <v>269.48022099999997</v>
      </c>
      <c r="R75" s="36">
        <v>0</v>
      </c>
      <c r="S75" s="36">
        <v>0</v>
      </c>
      <c r="T75" s="36">
        <v>438</v>
      </c>
      <c r="U75" s="37">
        <v>438.00236191641557</v>
      </c>
      <c r="V75" s="38">
        <v>707.48258291641559</v>
      </c>
      <c r="W75" s="34">
        <v>27747.452516916415</v>
      </c>
      <c r="X75" s="34">
        <v>-3.6379800000000002E-12</v>
      </c>
      <c r="Y75" s="33">
        <v>27747.452516916419</v>
      </c>
      <c r="Z75" s="144">
        <v>0</v>
      </c>
      <c r="AA75" s="34">
        <v>1092.7775796369056</v>
      </c>
      <c r="AB75" s="34">
        <v>1227.0490528593068</v>
      </c>
      <c r="AC75" s="34">
        <v>5240.92</v>
      </c>
      <c r="AD75" s="34">
        <v>0</v>
      </c>
      <c r="AE75" s="34">
        <v>0</v>
      </c>
      <c r="AF75" s="34">
        <v>7560.7466324962124</v>
      </c>
      <c r="AG75" s="136">
        <v>0</v>
      </c>
      <c r="AH75" s="34">
        <v>2142.0389999999998</v>
      </c>
      <c r="AI75" s="34">
        <v>0</v>
      </c>
      <c r="AJ75" s="34">
        <v>0</v>
      </c>
      <c r="AK75" s="34">
        <v>0</v>
      </c>
      <c r="AL75" s="34">
        <v>0</v>
      </c>
      <c r="AM75" s="34">
        <v>2142.0389999999998</v>
      </c>
      <c r="AN75" s="34">
        <v>2142.0389999999998</v>
      </c>
      <c r="AO75" s="34">
        <v>27039.969934000001</v>
      </c>
      <c r="AP75" s="34">
        <v>24897.930934</v>
      </c>
      <c r="AQ75" s="34">
        <v>2142.0390000000007</v>
      </c>
      <c r="AR75" s="34">
        <v>2539</v>
      </c>
      <c r="AS75" s="34">
        <v>0</v>
      </c>
    </row>
    <row r="76" spans="2:45" s="1" customFormat="1" ht="13.8">
      <c r="B76" s="31" t="s">
        <v>1223</v>
      </c>
      <c r="C76" s="32" t="s">
        <v>722</v>
      </c>
      <c r="D76" s="31" t="s">
        <v>723</v>
      </c>
      <c r="E76" s="31" t="s">
        <v>14</v>
      </c>
      <c r="F76" s="31" t="s">
        <v>15</v>
      </c>
      <c r="G76" s="31" t="s">
        <v>16</v>
      </c>
      <c r="H76" s="31" t="s">
        <v>71</v>
      </c>
      <c r="I76" s="31" t="s">
        <v>10</v>
      </c>
      <c r="J76" s="31" t="s">
        <v>22</v>
      </c>
      <c r="K76" s="31" t="s">
        <v>724</v>
      </c>
      <c r="L76" s="33">
        <v>739</v>
      </c>
      <c r="M76" s="150">
        <v>14653.578838000001</v>
      </c>
      <c r="N76" s="34">
        <v>-4290</v>
      </c>
      <c r="O76" s="34">
        <v>1622.8247759916667</v>
      </c>
      <c r="P76" s="30">
        <v>1941.6788379999998</v>
      </c>
      <c r="Q76" s="35">
        <v>227.51594</v>
      </c>
      <c r="R76" s="36">
        <v>0</v>
      </c>
      <c r="S76" s="36">
        <v>0</v>
      </c>
      <c r="T76" s="36">
        <v>1478</v>
      </c>
      <c r="U76" s="37">
        <v>1478.0079701197767</v>
      </c>
      <c r="V76" s="38">
        <v>1705.5239101197767</v>
      </c>
      <c r="W76" s="34">
        <v>3647.2027481197765</v>
      </c>
      <c r="X76" s="34">
        <v>0</v>
      </c>
      <c r="Y76" s="33">
        <v>3647.2027481197765</v>
      </c>
      <c r="Z76" s="144">
        <v>0</v>
      </c>
      <c r="AA76" s="34">
        <v>1275.1430359375042</v>
      </c>
      <c r="AB76" s="34">
        <v>2927.7121544291431</v>
      </c>
      <c r="AC76" s="34">
        <v>14470.9</v>
      </c>
      <c r="AD76" s="34">
        <v>404.39</v>
      </c>
      <c r="AE76" s="34">
        <v>0</v>
      </c>
      <c r="AF76" s="34">
        <v>19078.145190366646</v>
      </c>
      <c r="AG76" s="136">
        <v>15516</v>
      </c>
      <c r="AH76" s="34">
        <v>16824.099999999999</v>
      </c>
      <c r="AI76" s="34">
        <v>0</v>
      </c>
      <c r="AJ76" s="34">
        <v>1308.1000000000001</v>
      </c>
      <c r="AK76" s="34">
        <v>1308.1000000000001</v>
      </c>
      <c r="AL76" s="34">
        <v>15516</v>
      </c>
      <c r="AM76" s="34">
        <v>15516</v>
      </c>
      <c r="AN76" s="34">
        <v>0</v>
      </c>
      <c r="AO76" s="34">
        <v>1941.6788379999998</v>
      </c>
      <c r="AP76" s="34">
        <v>633.57883799999968</v>
      </c>
      <c r="AQ76" s="34">
        <v>1308.1000000000004</v>
      </c>
      <c r="AR76" s="34">
        <v>-4290</v>
      </c>
      <c r="AS76" s="34">
        <v>0</v>
      </c>
    </row>
    <row r="77" spans="2:45" s="1" customFormat="1" ht="13.8">
      <c r="B77" s="31" t="s">
        <v>1223</v>
      </c>
      <c r="C77" s="32" t="s">
        <v>802</v>
      </c>
      <c r="D77" s="31" t="s">
        <v>803</v>
      </c>
      <c r="E77" s="31" t="s">
        <v>14</v>
      </c>
      <c r="F77" s="31" t="s">
        <v>15</v>
      </c>
      <c r="G77" s="31" t="s">
        <v>16</v>
      </c>
      <c r="H77" s="31" t="s">
        <v>71</v>
      </c>
      <c r="I77" s="31" t="s">
        <v>10</v>
      </c>
      <c r="J77" s="31" t="s">
        <v>11</v>
      </c>
      <c r="K77" s="31" t="s">
        <v>804</v>
      </c>
      <c r="L77" s="33">
        <v>2261</v>
      </c>
      <c r="M77" s="150">
        <v>33372.746599999999</v>
      </c>
      <c r="N77" s="34">
        <v>325293</v>
      </c>
      <c r="O77" s="34">
        <v>0</v>
      </c>
      <c r="P77" s="30">
        <v>389118.74660000001</v>
      </c>
      <c r="Q77" s="35">
        <v>0</v>
      </c>
      <c r="R77" s="36">
        <v>0</v>
      </c>
      <c r="S77" s="36">
        <v>0</v>
      </c>
      <c r="T77" s="36">
        <v>4522</v>
      </c>
      <c r="U77" s="37">
        <v>4522.0243848996151</v>
      </c>
      <c r="V77" s="38">
        <v>4522.0243848996151</v>
      </c>
      <c r="W77" s="34">
        <v>393640.7709848996</v>
      </c>
      <c r="X77" s="34">
        <v>0</v>
      </c>
      <c r="Y77" s="33">
        <v>393640.7709848996</v>
      </c>
      <c r="Z77" s="144">
        <v>0</v>
      </c>
      <c r="AA77" s="34">
        <v>2213.3079479781372</v>
      </c>
      <c r="AB77" s="34">
        <v>10685.013236561668</v>
      </c>
      <c r="AC77" s="34">
        <v>39278.68</v>
      </c>
      <c r="AD77" s="34">
        <v>1139</v>
      </c>
      <c r="AE77" s="34">
        <v>0</v>
      </c>
      <c r="AF77" s="34">
        <v>53316.001184539804</v>
      </c>
      <c r="AG77" s="136">
        <v>35359</v>
      </c>
      <c r="AH77" s="34">
        <v>35359</v>
      </c>
      <c r="AI77" s="34">
        <v>0</v>
      </c>
      <c r="AJ77" s="34">
        <v>0</v>
      </c>
      <c r="AK77" s="34">
        <v>0</v>
      </c>
      <c r="AL77" s="34">
        <v>35359</v>
      </c>
      <c r="AM77" s="34">
        <v>35359</v>
      </c>
      <c r="AN77" s="34">
        <v>0</v>
      </c>
      <c r="AO77" s="34">
        <v>389118.74660000001</v>
      </c>
      <c r="AP77" s="34">
        <v>389118.74660000001</v>
      </c>
      <c r="AQ77" s="34">
        <v>0</v>
      </c>
      <c r="AR77" s="34">
        <v>325293</v>
      </c>
      <c r="AS77" s="34">
        <v>0</v>
      </c>
    </row>
    <row r="78" spans="2:45" s="1" customFormat="1" ht="13.8">
      <c r="B78" s="31" t="s">
        <v>1223</v>
      </c>
      <c r="C78" s="32" t="s">
        <v>69</v>
      </c>
      <c r="D78" s="31" t="s">
        <v>70</v>
      </c>
      <c r="E78" s="31" t="s">
        <v>14</v>
      </c>
      <c r="F78" s="31" t="s">
        <v>15</v>
      </c>
      <c r="G78" s="31" t="s">
        <v>16</v>
      </c>
      <c r="H78" s="31" t="s">
        <v>71</v>
      </c>
      <c r="I78" s="31" t="s">
        <v>10</v>
      </c>
      <c r="J78" s="31" t="s">
        <v>11</v>
      </c>
      <c r="K78" s="31" t="s">
        <v>72</v>
      </c>
      <c r="L78" s="33">
        <v>1577</v>
      </c>
      <c r="M78" s="150">
        <v>28713.115504000001</v>
      </c>
      <c r="N78" s="34">
        <v>-60501</v>
      </c>
      <c r="O78" s="34">
        <v>30230.211367581687</v>
      </c>
      <c r="P78" s="30">
        <v>29855.215504000007</v>
      </c>
      <c r="Q78" s="35">
        <v>981.80705499999999</v>
      </c>
      <c r="R78" s="36">
        <v>0</v>
      </c>
      <c r="S78" s="36">
        <v>0</v>
      </c>
      <c r="T78" s="36">
        <v>3154</v>
      </c>
      <c r="U78" s="37">
        <v>3154.0170079551931</v>
      </c>
      <c r="V78" s="38">
        <v>4135.8240629551929</v>
      </c>
      <c r="W78" s="34">
        <v>33991.039566955202</v>
      </c>
      <c r="X78" s="34">
        <v>7.2759600000000004E-12</v>
      </c>
      <c r="Y78" s="33">
        <v>33991.039566955194</v>
      </c>
      <c r="Z78" s="144">
        <v>0</v>
      </c>
      <c r="AA78" s="34">
        <v>1296.7409721374988</v>
      </c>
      <c r="AB78" s="34">
        <v>8376.5777485887902</v>
      </c>
      <c r="AC78" s="34">
        <v>27796.89</v>
      </c>
      <c r="AD78" s="34">
        <v>609.15761444999998</v>
      </c>
      <c r="AE78" s="34">
        <v>0</v>
      </c>
      <c r="AF78" s="34">
        <v>38079.366335176288</v>
      </c>
      <c r="AG78" s="136">
        <v>85583</v>
      </c>
      <c r="AH78" s="34">
        <v>88023.1</v>
      </c>
      <c r="AI78" s="34">
        <v>0</v>
      </c>
      <c r="AJ78" s="34">
        <v>2440.1</v>
      </c>
      <c r="AK78" s="34">
        <v>2440.1</v>
      </c>
      <c r="AL78" s="34">
        <v>85583</v>
      </c>
      <c r="AM78" s="34">
        <v>85583</v>
      </c>
      <c r="AN78" s="34">
        <v>0</v>
      </c>
      <c r="AO78" s="34">
        <v>29855.215504000007</v>
      </c>
      <c r="AP78" s="34">
        <v>27415.115504000009</v>
      </c>
      <c r="AQ78" s="34">
        <v>2440.0999999999985</v>
      </c>
      <c r="AR78" s="34">
        <v>-60501</v>
      </c>
      <c r="AS78" s="34">
        <v>0</v>
      </c>
    </row>
    <row r="79" spans="2:45" s="1" customFormat="1" ht="13.8">
      <c r="B79" s="31" t="s">
        <v>1223</v>
      </c>
      <c r="C79" s="32" t="s">
        <v>357</v>
      </c>
      <c r="D79" s="31" t="s">
        <v>358</v>
      </c>
      <c r="E79" s="31" t="s">
        <v>14</v>
      </c>
      <c r="F79" s="31" t="s">
        <v>15</v>
      </c>
      <c r="G79" s="31" t="s">
        <v>16</v>
      </c>
      <c r="H79" s="31" t="s">
        <v>71</v>
      </c>
      <c r="I79" s="31" t="s">
        <v>10</v>
      </c>
      <c r="J79" s="31" t="s">
        <v>11</v>
      </c>
      <c r="K79" s="31" t="s">
        <v>359</v>
      </c>
      <c r="L79" s="33">
        <v>1821</v>
      </c>
      <c r="M79" s="150">
        <v>33304.262576000001</v>
      </c>
      <c r="N79" s="34">
        <v>64448</v>
      </c>
      <c r="O79" s="34">
        <v>0</v>
      </c>
      <c r="P79" s="30">
        <v>101408.252576</v>
      </c>
      <c r="Q79" s="35">
        <v>545.83818499999995</v>
      </c>
      <c r="R79" s="36">
        <v>0</v>
      </c>
      <c r="S79" s="36">
        <v>0</v>
      </c>
      <c r="T79" s="36">
        <v>3642</v>
      </c>
      <c r="U79" s="37">
        <v>3642.0196394967707</v>
      </c>
      <c r="V79" s="38">
        <v>4187.8578244967703</v>
      </c>
      <c r="W79" s="34">
        <v>105596.11040049676</v>
      </c>
      <c r="X79" s="34">
        <v>0</v>
      </c>
      <c r="Y79" s="33">
        <v>105596.11040049676</v>
      </c>
      <c r="Z79" s="144">
        <v>0</v>
      </c>
      <c r="AA79" s="34">
        <v>3216.9040553212808</v>
      </c>
      <c r="AB79" s="34">
        <v>5408.2192566235299</v>
      </c>
      <c r="AC79" s="34">
        <v>20361.02</v>
      </c>
      <c r="AD79" s="34">
        <v>514.5</v>
      </c>
      <c r="AE79" s="34">
        <v>80.75</v>
      </c>
      <c r="AF79" s="34">
        <v>29581.393311944812</v>
      </c>
      <c r="AG79" s="136">
        <v>2519</v>
      </c>
      <c r="AH79" s="34">
        <v>20376.989999999998</v>
      </c>
      <c r="AI79" s="34">
        <v>0</v>
      </c>
      <c r="AJ79" s="34">
        <v>0</v>
      </c>
      <c r="AK79" s="34">
        <v>0</v>
      </c>
      <c r="AL79" s="34">
        <v>2519</v>
      </c>
      <c r="AM79" s="34">
        <v>20376.989999999998</v>
      </c>
      <c r="AN79" s="34">
        <v>17857.989999999998</v>
      </c>
      <c r="AO79" s="34">
        <v>101408.252576</v>
      </c>
      <c r="AP79" s="34">
        <v>83550.262576000008</v>
      </c>
      <c r="AQ79" s="34">
        <v>17857.989999999991</v>
      </c>
      <c r="AR79" s="34">
        <v>64448</v>
      </c>
      <c r="AS79" s="34">
        <v>0</v>
      </c>
    </row>
    <row r="80" spans="2:45" s="1" customFormat="1" ht="13.8">
      <c r="B80" s="31" t="s">
        <v>1223</v>
      </c>
      <c r="C80" s="32" t="s">
        <v>639</v>
      </c>
      <c r="D80" s="31" t="s">
        <v>640</v>
      </c>
      <c r="E80" s="31" t="s">
        <v>14</v>
      </c>
      <c r="F80" s="31" t="s">
        <v>15</v>
      </c>
      <c r="G80" s="31" t="s">
        <v>16</v>
      </c>
      <c r="H80" s="31" t="s">
        <v>71</v>
      </c>
      <c r="I80" s="31" t="s">
        <v>10</v>
      </c>
      <c r="J80" s="31" t="s">
        <v>11</v>
      </c>
      <c r="K80" s="31" t="s">
        <v>641</v>
      </c>
      <c r="L80" s="33">
        <v>3041</v>
      </c>
      <c r="M80" s="150">
        <v>188778.56720600001</v>
      </c>
      <c r="N80" s="34">
        <v>-97813</v>
      </c>
      <c r="O80" s="34">
        <v>53304.556846792453</v>
      </c>
      <c r="P80" s="30">
        <v>75253.423926600022</v>
      </c>
      <c r="Q80" s="35">
        <v>8786.8193210000009</v>
      </c>
      <c r="R80" s="36">
        <v>0</v>
      </c>
      <c r="S80" s="36">
        <v>0</v>
      </c>
      <c r="T80" s="36">
        <v>6082</v>
      </c>
      <c r="U80" s="37">
        <v>6082.0327972046562</v>
      </c>
      <c r="V80" s="38">
        <v>14868.852118204657</v>
      </c>
      <c r="W80" s="34">
        <v>90122.276044804676</v>
      </c>
      <c r="X80" s="34">
        <v>0</v>
      </c>
      <c r="Y80" s="33">
        <v>90122.276044804676</v>
      </c>
      <c r="Z80" s="144">
        <v>22802.637717443307</v>
      </c>
      <c r="AA80" s="34">
        <v>5781.3364324020304</v>
      </c>
      <c r="AB80" s="34">
        <v>33315.584649771103</v>
      </c>
      <c r="AC80" s="34">
        <v>43554.559999999998</v>
      </c>
      <c r="AD80" s="34">
        <v>2253</v>
      </c>
      <c r="AE80" s="34">
        <v>2775.66</v>
      </c>
      <c r="AF80" s="34">
        <v>110482.77879961644</v>
      </c>
      <c r="AG80" s="136">
        <v>48034</v>
      </c>
      <c r="AH80" s="34">
        <v>66911.856720600001</v>
      </c>
      <c r="AI80" s="34">
        <v>0</v>
      </c>
      <c r="AJ80" s="34">
        <v>18877.856720600001</v>
      </c>
      <c r="AK80" s="34">
        <v>18877.856720600001</v>
      </c>
      <c r="AL80" s="34">
        <v>48034</v>
      </c>
      <c r="AM80" s="34">
        <v>48034</v>
      </c>
      <c r="AN80" s="34">
        <v>0</v>
      </c>
      <c r="AO80" s="34">
        <v>75253.423926600022</v>
      </c>
      <c r="AP80" s="34">
        <v>56375.567206000022</v>
      </c>
      <c r="AQ80" s="34">
        <v>18877.856720600001</v>
      </c>
      <c r="AR80" s="34">
        <v>-97813</v>
      </c>
      <c r="AS80" s="34">
        <v>0</v>
      </c>
    </row>
    <row r="81" spans="2:45" s="1" customFormat="1" ht="13.8">
      <c r="B81" s="31" t="s">
        <v>1223</v>
      </c>
      <c r="C81" s="32" t="s">
        <v>820</v>
      </c>
      <c r="D81" s="31" t="s">
        <v>821</v>
      </c>
      <c r="E81" s="31" t="s">
        <v>14</v>
      </c>
      <c r="F81" s="31" t="s">
        <v>15</v>
      </c>
      <c r="G81" s="31" t="s">
        <v>16</v>
      </c>
      <c r="H81" s="31" t="s">
        <v>71</v>
      </c>
      <c r="I81" s="31" t="s">
        <v>10</v>
      </c>
      <c r="J81" s="31" t="s">
        <v>11</v>
      </c>
      <c r="K81" s="31" t="s">
        <v>822</v>
      </c>
      <c r="L81" s="33">
        <v>1672</v>
      </c>
      <c r="M81" s="150">
        <v>29972.064595</v>
      </c>
      <c r="N81" s="34">
        <v>-20748</v>
      </c>
      <c r="O81" s="34">
        <v>8050.6721945734189</v>
      </c>
      <c r="P81" s="30">
        <v>9018.1445950000052</v>
      </c>
      <c r="Q81" s="35">
        <v>948.29327000000001</v>
      </c>
      <c r="R81" s="36">
        <v>0</v>
      </c>
      <c r="S81" s="36">
        <v>42.418406857159148</v>
      </c>
      <c r="T81" s="36">
        <v>3301.581593142841</v>
      </c>
      <c r="U81" s="37">
        <v>3344.0180325308074</v>
      </c>
      <c r="V81" s="38">
        <v>4292.3113025308076</v>
      </c>
      <c r="W81" s="34">
        <v>13310.455897530814</v>
      </c>
      <c r="X81" s="34">
        <v>79.534512857160735</v>
      </c>
      <c r="Y81" s="33">
        <v>13230.921384673653</v>
      </c>
      <c r="Z81" s="144">
        <v>0</v>
      </c>
      <c r="AA81" s="34">
        <v>3046.8172238392085</v>
      </c>
      <c r="AB81" s="34">
        <v>4938.7206893132561</v>
      </c>
      <c r="AC81" s="34">
        <v>34413.949999999997</v>
      </c>
      <c r="AD81" s="34">
        <v>349</v>
      </c>
      <c r="AE81" s="34">
        <v>0</v>
      </c>
      <c r="AF81" s="34">
        <v>42748.487913152465</v>
      </c>
      <c r="AG81" s="136">
        <v>0</v>
      </c>
      <c r="AH81" s="34">
        <v>21313.08</v>
      </c>
      <c r="AI81" s="34">
        <v>0</v>
      </c>
      <c r="AJ81" s="34">
        <v>2603.4</v>
      </c>
      <c r="AK81" s="34">
        <v>2603.4</v>
      </c>
      <c r="AL81" s="34">
        <v>0</v>
      </c>
      <c r="AM81" s="34">
        <v>18709.68</v>
      </c>
      <c r="AN81" s="34">
        <v>18709.68</v>
      </c>
      <c r="AO81" s="34">
        <v>9018.1445950000052</v>
      </c>
      <c r="AP81" s="34">
        <v>-12294.935404999997</v>
      </c>
      <c r="AQ81" s="34">
        <v>21313.08</v>
      </c>
      <c r="AR81" s="34">
        <v>-20748</v>
      </c>
      <c r="AS81" s="34">
        <v>0</v>
      </c>
    </row>
    <row r="82" spans="2:45" s="1" customFormat="1" ht="13.8">
      <c r="B82" s="31" t="s">
        <v>1223</v>
      </c>
      <c r="C82" s="32" t="s">
        <v>926</v>
      </c>
      <c r="D82" s="31" t="s">
        <v>927</v>
      </c>
      <c r="E82" s="31" t="s">
        <v>14</v>
      </c>
      <c r="F82" s="31" t="s">
        <v>15</v>
      </c>
      <c r="G82" s="31" t="s">
        <v>16</v>
      </c>
      <c r="H82" s="31" t="s">
        <v>71</v>
      </c>
      <c r="I82" s="31" t="s">
        <v>10</v>
      </c>
      <c r="J82" s="31" t="s">
        <v>11</v>
      </c>
      <c r="K82" s="31" t="s">
        <v>928</v>
      </c>
      <c r="L82" s="33">
        <v>2062</v>
      </c>
      <c r="M82" s="150">
        <v>32349.050490000001</v>
      </c>
      <c r="N82" s="34">
        <v>-29627</v>
      </c>
      <c r="O82" s="34">
        <v>11318.583155144461</v>
      </c>
      <c r="P82" s="30">
        <v>-8933.0444609999977</v>
      </c>
      <c r="Q82" s="35">
        <v>466.271548</v>
      </c>
      <c r="R82" s="36">
        <v>8933.0444609999977</v>
      </c>
      <c r="S82" s="36">
        <v>0</v>
      </c>
      <c r="T82" s="36">
        <v>8756.3244107778373</v>
      </c>
      <c r="U82" s="37">
        <v>17689.464261756646</v>
      </c>
      <c r="V82" s="38">
        <v>18155.735809756647</v>
      </c>
      <c r="W82" s="34">
        <v>18155.735809756647</v>
      </c>
      <c r="X82" s="34">
        <v>10852.31160714446</v>
      </c>
      <c r="Y82" s="33">
        <v>7303.4242026121865</v>
      </c>
      <c r="Z82" s="144">
        <v>0</v>
      </c>
      <c r="AA82" s="34">
        <v>1801.409467508751</v>
      </c>
      <c r="AB82" s="34">
        <v>8548.9512707122503</v>
      </c>
      <c r="AC82" s="34">
        <v>35612.949999999997</v>
      </c>
      <c r="AD82" s="34">
        <v>624.5</v>
      </c>
      <c r="AE82" s="34">
        <v>96</v>
      </c>
      <c r="AF82" s="34">
        <v>46683.810738221</v>
      </c>
      <c r="AG82" s="136">
        <v>52866</v>
      </c>
      <c r="AH82" s="34">
        <v>56100.905049000001</v>
      </c>
      <c r="AI82" s="34">
        <v>0</v>
      </c>
      <c r="AJ82" s="34">
        <v>3234.9050490000004</v>
      </c>
      <c r="AK82" s="34">
        <v>3234.9050490000004</v>
      </c>
      <c r="AL82" s="34">
        <v>52866</v>
      </c>
      <c r="AM82" s="34">
        <v>52866</v>
      </c>
      <c r="AN82" s="34">
        <v>0</v>
      </c>
      <c r="AO82" s="34">
        <v>-8933.0444609999977</v>
      </c>
      <c r="AP82" s="34">
        <v>-12167.949509999999</v>
      </c>
      <c r="AQ82" s="34">
        <v>3234.9050490000009</v>
      </c>
      <c r="AR82" s="34">
        <v>-29627</v>
      </c>
      <c r="AS82" s="34">
        <v>0</v>
      </c>
    </row>
    <row r="83" spans="2:45" s="1" customFormat="1" ht="13.8">
      <c r="B83" s="31" t="s">
        <v>1223</v>
      </c>
      <c r="C83" s="32" t="s">
        <v>567</v>
      </c>
      <c r="D83" s="31" t="s">
        <v>568</v>
      </c>
      <c r="E83" s="31" t="s">
        <v>14</v>
      </c>
      <c r="F83" s="31" t="s">
        <v>15</v>
      </c>
      <c r="G83" s="31" t="s">
        <v>16</v>
      </c>
      <c r="H83" s="31" t="s">
        <v>71</v>
      </c>
      <c r="I83" s="31" t="s">
        <v>10</v>
      </c>
      <c r="J83" s="31" t="s">
        <v>11</v>
      </c>
      <c r="K83" s="31" t="s">
        <v>569</v>
      </c>
      <c r="L83" s="33">
        <v>1668</v>
      </c>
      <c r="M83" s="150">
        <v>30249.080668999995</v>
      </c>
      <c r="N83" s="34">
        <v>-24851</v>
      </c>
      <c r="O83" s="34">
        <v>7816.3441202490394</v>
      </c>
      <c r="P83" s="30">
        <v>44105.988735899999</v>
      </c>
      <c r="Q83" s="35">
        <v>1400.7098289999999</v>
      </c>
      <c r="R83" s="36">
        <v>0</v>
      </c>
      <c r="S83" s="36">
        <v>0</v>
      </c>
      <c r="T83" s="36">
        <v>3336</v>
      </c>
      <c r="U83" s="37">
        <v>3336.0179893907816</v>
      </c>
      <c r="V83" s="38">
        <v>4736.727818390782</v>
      </c>
      <c r="W83" s="34">
        <v>48842.716554290782</v>
      </c>
      <c r="X83" s="34">
        <v>0</v>
      </c>
      <c r="Y83" s="33">
        <v>48842.716554290782</v>
      </c>
      <c r="Z83" s="144">
        <v>0</v>
      </c>
      <c r="AA83" s="34">
        <v>2431.0410266002464</v>
      </c>
      <c r="AB83" s="34">
        <v>5075.2148407734803</v>
      </c>
      <c r="AC83" s="34">
        <v>28106.39</v>
      </c>
      <c r="AD83" s="34">
        <v>361</v>
      </c>
      <c r="AE83" s="34">
        <v>650.28</v>
      </c>
      <c r="AF83" s="34">
        <v>36623.925867373728</v>
      </c>
      <c r="AG83" s="136">
        <v>61321</v>
      </c>
      <c r="AH83" s="34">
        <v>64345.908066899996</v>
      </c>
      <c r="AI83" s="34">
        <v>0</v>
      </c>
      <c r="AJ83" s="34">
        <v>3024.9080668999995</v>
      </c>
      <c r="AK83" s="34">
        <v>3024.9080668999995</v>
      </c>
      <c r="AL83" s="34">
        <v>61321</v>
      </c>
      <c r="AM83" s="34">
        <v>61321</v>
      </c>
      <c r="AN83" s="34">
        <v>0</v>
      </c>
      <c r="AO83" s="34">
        <v>44105.988735899999</v>
      </c>
      <c r="AP83" s="34">
        <v>41081.080669000003</v>
      </c>
      <c r="AQ83" s="34">
        <v>3024.9080668999959</v>
      </c>
      <c r="AR83" s="34">
        <v>-24851</v>
      </c>
      <c r="AS83" s="34">
        <v>0</v>
      </c>
    </row>
    <row r="84" spans="2:45" s="1" customFormat="1" ht="13.8">
      <c r="B84" s="31" t="s">
        <v>1223</v>
      </c>
      <c r="C84" s="32" t="s">
        <v>315</v>
      </c>
      <c r="D84" s="31" t="s">
        <v>316</v>
      </c>
      <c r="E84" s="31" t="s">
        <v>14</v>
      </c>
      <c r="F84" s="31" t="s">
        <v>15</v>
      </c>
      <c r="G84" s="31" t="s">
        <v>16</v>
      </c>
      <c r="H84" s="31" t="s">
        <v>71</v>
      </c>
      <c r="I84" s="31" t="s">
        <v>10</v>
      </c>
      <c r="J84" s="31" t="s">
        <v>21</v>
      </c>
      <c r="K84" s="31" t="s">
        <v>317</v>
      </c>
      <c r="L84" s="33">
        <v>11509</v>
      </c>
      <c r="M84" s="150">
        <v>445839.41333699995</v>
      </c>
      <c r="N84" s="34">
        <v>-345958</v>
      </c>
      <c r="O84" s="34">
        <v>248818.43020268378</v>
      </c>
      <c r="P84" s="30">
        <v>-19992.21532930003</v>
      </c>
      <c r="Q84" s="35">
        <v>25593.963415999999</v>
      </c>
      <c r="R84" s="36">
        <v>19992.21532930003</v>
      </c>
      <c r="S84" s="36">
        <v>3731.3451965728618</v>
      </c>
      <c r="T84" s="36">
        <v>189442.50077606371</v>
      </c>
      <c r="U84" s="37">
        <v>213167.21080061109</v>
      </c>
      <c r="V84" s="38">
        <v>238761.17421661108</v>
      </c>
      <c r="W84" s="34">
        <v>238761.17421661108</v>
      </c>
      <c r="X84" s="34">
        <v>233485.66607725661</v>
      </c>
      <c r="Y84" s="33">
        <v>5275.5081393544679</v>
      </c>
      <c r="Z84" s="144">
        <v>48036.006221117663</v>
      </c>
      <c r="AA84" s="34">
        <v>108866.36192861173</v>
      </c>
      <c r="AB84" s="34">
        <v>107853.11014061609</v>
      </c>
      <c r="AC84" s="34">
        <v>200705.15999999997</v>
      </c>
      <c r="AD84" s="34">
        <v>3514.9229311843592</v>
      </c>
      <c r="AE84" s="34">
        <v>5053.12</v>
      </c>
      <c r="AF84" s="34">
        <v>474028.68122152978</v>
      </c>
      <c r="AG84" s="136">
        <v>42000</v>
      </c>
      <c r="AH84" s="34">
        <v>174290.37133369999</v>
      </c>
      <c r="AI84" s="34">
        <v>0</v>
      </c>
      <c r="AJ84" s="34">
        <v>44583.941333700001</v>
      </c>
      <c r="AK84" s="34">
        <v>44583.941333700001</v>
      </c>
      <c r="AL84" s="34">
        <v>42000</v>
      </c>
      <c r="AM84" s="34">
        <v>129706.43</v>
      </c>
      <c r="AN84" s="34">
        <v>87706.43</v>
      </c>
      <c r="AO84" s="34">
        <v>-19992.21532930003</v>
      </c>
      <c r="AP84" s="34">
        <v>-152282.58666300002</v>
      </c>
      <c r="AQ84" s="34">
        <v>132290.37133369999</v>
      </c>
      <c r="AR84" s="34">
        <v>-345958</v>
      </c>
      <c r="AS84" s="34">
        <v>0</v>
      </c>
    </row>
    <row r="85" spans="2:45" s="1" customFormat="1" ht="13.8">
      <c r="B85" s="31" t="s">
        <v>1223</v>
      </c>
      <c r="C85" s="32" t="s">
        <v>1154</v>
      </c>
      <c r="D85" s="31" t="s">
        <v>1155</v>
      </c>
      <c r="E85" s="31" t="s">
        <v>14</v>
      </c>
      <c r="F85" s="31" t="s">
        <v>15</v>
      </c>
      <c r="G85" s="31" t="s">
        <v>16</v>
      </c>
      <c r="H85" s="31" t="s">
        <v>71</v>
      </c>
      <c r="I85" s="31" t="s">
        <v>10</v>
      </c>
      <c r="J85" s="31" t="s">
        <v>11</v>
      </c>
      <c r="K85" s="31" t="s">
        <v>1156</v>
      </c>
      <c r="L85" s="33">
        <v>1606</v>
      </c>
      <c r="M85" s="150">
        <v>28992.511106999998</v>
      </c>
      <c r="N85" s="34">
        <v>-14777</v>
      </c>
      <c r="O85" s="34">
        <v>531.6181762307184</v>
      </c>
      <c r="P85" s="30">
        <v>60588.762217700001</v>
      </c>
      <c r="Q85" s="35">
        <v>706.40265199999999</v>
      </c>
      <c r="R85" s="36">
        <v>0</v>
      </c>
      <c r="S85" s="36">
        <v>148.30671657148551</v>
      </c>
      <c r="T85" s="36">
        <v>3063.6932834285144</v>
      </c>
      <c r="U85" s="37">
        <v>3212.0173207203807</v>
      </c>
      <c r="V85" s="38">
        <v>3918.4199727203804</v>
      </c>
      <c r="W85" s="34">
        <v>64507.182190420383</v>
      </c>
      <c r="X85" s="34">
        <v>278.07509357148956</v>
      </c>
      <c r="Y85" s="33">
        <v>64229.107096848893</v>
      </c>
      <c r="Z85" s="144">
        <v>0</v>
      </c>
      <c r="AA85" s="34">
        <v>461.29693190663261</v>
      </c>
      <c r="AB85" s="34">
        <v>5265.1625807683031</v>
      </c>
      <c r="AC85" s="34">
        <v>20812.16</v>
      </c>
      <c r="AD85" s="34">
        <v>973.54837120000002</v>
      </c>
      <c r="AE85" s="34">
        <v>701.62</v>
      </c>
      <c r="AF85" s="34">
        <v>28213.787883874935</v>
      </c>
      <c r="AG85" s="136">
        <v>43474</v>
      </c>
      <c r="AH85" s="34">
        <v>46373.251110700003</v>
      </c>
      <c r="AI85" s="34">
        <v>0</v>
      </c>
      <c r="AJ85" s="34">
        <v>2899.2511107</v>
      </c>
      <c r="AK85" s="34">
        <v>2899.2511107</v>
      </c>
      <c r="AL85" s="34">
        <v>43474</v>
      </c>
      <c r="AM85" s="34">
        <v>43474</v>
      </c>
      <c r="AN85" s="34">
        <v>0</v>
      </c>
      <c r="AO85" s="34">
        <v>60588.762217700001</v>
      </c>
      <c r="AP85" s="34">
        <v>57689.511106999998</v>
      </c>
      <c r="AQ85" s="34">
        <v>2899.2511107000028</v>
      </c>
      <c r="AR85" s="34">
        <v>-14777</v>
      </c>
      <c r="AS85" s="34">
        <v>0</v>
      </c>
    </row>
    <row r="86" spans="2:45" s="1" customFormat="1" ht="13.8">
      <c r="B86" s="31" t="s">
        <v>1223</v>
      </c>
      <c r="C86" s="32" t="s">
        <v>242</v>
      </c>
      <c r="D86" s="31" t="s">
        <v>243</v>
      </c>
      <c r="E86" s="31" t="s">
        <v>14</v>
      </c>
      <c r="F86" s="31" t="s">
        <v>15</v>
      </c>
      <c r="G86" s="31" t="s">
        <v>16</v>
      </c>
      <c r="H86" s="31" t="s">
        <v>71</v>
      </c>
      <c r="I86" s="31" t="s">
        <v>10</v>
      </c>
      <c r="J86" s="31" t="s">
        <v>22</v>
      </c>
      <c r="K86" s="31" t="s">
        <v>244</v>
      </c>
      <c r="L86" s="33">
        <v>979</v>
      </c>
      <c r="M86" s="150">
        <v>40967.485406</v>
      </c>
      <c r="N86" s="34">
        <v>-21995</v>
      </c>
      <c r="O86" s="34">
        <v>13138.822668221414</v>
      </c>
      <c r="P86" s="30">
        <v>7245.4854059999998</v>
      </c>
      <c r="Q86" s="35">
        <v>711.59482800000001</v>
      </c>
      <c r="R86" s="36">
        <v>0</v>
      </c>
      <c r="S86" s="36">
        <v>122.55578857147565</v>
      </c>
      <c r="T86" s="36">
        <v>4419.500843026628</v>
      </c>
      <c r="U86" s="37">
        <v>4542.0811246531684</v>
      </c>
      <c r="V86" s="38">
        <v>5253.6759526531687</v>
      </c>
      <c r="W86" s="34">
        <v>12499.161358653168</v>
      </c>
      <c r="X86" s="34">
        <v>5518.770852792888</v>
      </c>
      <c r="Y86" s="33">
        <v>6980.3905058602795</v>
      </c>
      <c r="Z86" s="144">
        <v>0</v>
      </c>
      <c r="AA86" s="34">
        <v>696.53118406340775</v>
      </c>
      <c r="AB86" s="34">
        <v>2606.9906232215562</v>
      </c>
      <c r="AC86" s="34">
        <v>19725.23</v>
      </c>
      <c r="AD86" s="34">
        <v>61.275626999999993</v>
      </c>
      <c r="AE86" s="34">
        <v>135.01</v>
      </c>
      <c r="AF86" s="34">
        <v>23225.037434284961</v>
      </c>
      <c r="AG86" s="136">
        <v>36823</v>
      </c>
      <c r="AH86" s="34">
        <v>39823</v>
      </c>
      <c r="AI86" s="34">
        <v>0</v>
      </c>
      <c r="AJ86" s="34">
        <v>3000</v>
      </c>
      <c r="AK86" s="34">
        <v>3000</v>
      </c>
      <c r="AL86" s="34">
        <v>36823</v>
      </c>
      <c r="AM86" s="34">
        <v>36823</v>
      </c>
      <c r="AN86" s="34">
        <v>0</v>
      </c>
      <c r="AO86" s="34">
        <v>7245.4854059999998</v>
      </c>
      <c r="AP86" s="34">
        <v>4245.4854059999998</v>
      </c>
      <c r="AQ86" s="34">
        <v>3000</v>
      </c>
      <c r="AR86" s="34">
        <v>-21995</v>
      </c>
      <c r="AS86" s="34">
        <v>0</v>
      </c>
    </row>
    <row r="87" spans="2:45" s="1" customFormat="1" ht="13.8">
      <c r="B87" s="31" t="s">
        <v>1223</v>
      </c>
      <c r="C87" s="32" t="s">
        <v>278</v>
      </c>
      <c r="D87" s="31" t="s">
        <v>279</v>
      </c>
      <c r="E87" s="31" t="s">
        <v>14</v>
      </c>
      <c r="F87" s="31" t="s">
        <v>15</v>
      </c>
      <c r="G87" s="31" t="s">
        <v>16</v>
      </c>
      <c r="H87" s="31" t="s">
        <v>71</v>
      </c>
      <c r="I87" s="31" t="s">
        <v>10</v>
      </c>
      <c r="J87" s="31" t="s">
        <v>11</v>
      </c>
      <c r="K87" s="31" t="s">
        <v>280</v>
      </c>
      <c r="L87" s="33">
        <v>3883</v>
      </c>
      <c r="M87" s="150">
        <v>120092.98725199999</v>
      </c>
      <c r="N87" s="34">
        <v>-74915</v>
      </c>
      <c r="O87" s="34">
        <v>0</v>
      </c>
      <c r="P87" s="30">
        <v>171508.28597719999</v>
      </c>
      <c r="Q87" s="35">
        <v>7145.6494359999997</v>
      </c>
      <c r="R87" s="36">
        <v>0</v>
      </c>
      <c r="S87" s="36">
        <v>0</v>
      </c>
      <c r="T87" s="36">
        <v>7766</v>
      </c>
      <c r="U87" s="37">
        <v>7766.041878180099</v>
      </c>
      <c r="V87" s="38">
        <v>14911.691314180098</v>
      </c>
      <c r="W87" s="34">
        <v>186419.97729138008</v>
      </c>
      <c r="X87" s="34">
        <v>-2.9103829999999999E-11</v>
      </c>
      <c r="Y87" s="33">
        <v>186419.97729138011</v>
      </c>
      <c r="Z87" s="144">
        <v>0</v>
      </c>
      <c r="AA87" s="34">
        <v>11730.169758477497</v>
      </c>
      <c r="AB87" s="34">
        <v>17054.721766500967</v>
      </c>
      <c r="AC87" s="34">
        <v>78481.960000000006</v>
      </c>
      <c r="AD87" s="34">
        <v>2643.0077741999999</v>
      </c>
      <c r="AE87" s="34">
        <v>1437.63</v>
      </c>
      <c r="AF87" s="34">
        <v>111347.48929917847</v>
      </c>
      <c r="AG87" s="136">
        <v>119521</v>
      </c>
      <c r="AH87" s="34">
        <v>126330.2987252</v>
      </c>
      <c r="AI87" s="34">
        <v>5200</v>
      </c>
      <c r="AJ87" s="34">
        <v>12009.2987252</v>
      </c>
      <c r="AK87" s="34">
        <v>6809.2987252000003</v>
      </c>
      <c r="AL87" s="34">
        <v>114321</v>
      </c>
      <c r="AM87" s="34">
        <v>114321</v>
      </c>
      <c r="AN87" s="34">
        <v>0</v>
      </c>
      <c r="AO87" s="34">
        <v>171508.28597719999</v>
      </c>
      <c r="AP87" s="34">
        <v>164698.98725199999</v>
      </c>
      <c r="AQ87" s="34">
        <v>6809.2987252000021</v>
      </c>
      <c r="AR87" s="34">
        <v>-74915</v>
      </c>
      <c r="AS87" s="34">
        <v>0</v>
      </c>
    </row>
    <row r="88" spans="2:45" s="1" customFormat="1" ht="13.8">
      <c r="B88" s="31" t="s">
        <v>1223</v>
      </c>
      <c r="C88" s="32" t="s">
        <v>1028</v>
      </c>
      <c r="D88" s="31" t="s">
        <v>1029</v>
      </c>
      <c r="E88" s="31" t="s">
        <v>14</v>
      </c>
      <c r="F88" s="31" t="s">
        <v>15</v>
      </c>
      <c r="G88" s="31" t="s">
        <v>16</v>
      </c>
      <c r="H88" s="31" t="s">
        <v>71</v>
      </c>
      <c r="I88" s="31" t="s">
        <v>10</v>
      </c>
      <c r="J88" s="31" t="s">
        <v>22</v>
      </c>
      <c r="K88" s="31" t="s">
        <v>1030</v>
      </c>
      <c r="L88" s="33">
        <v>639</v>
      </c>
      <c r="M88" s="150">
        <v>15975.592024999998</v>
      </c>
      <c r="N88" s="34">
        <v>2894</v>
      </c>
      <c r="O88" s="34">
        <v>0</v>
      </c>
      <c r="P88" s="30">
        <v>-10056.348975000001</v>
      </c>
      <c r="Q88" s="35">
        <v>780.39053699999999</v>
      </c>
      <c r="R88" s="36">
        <v>10056.348975000001</v>
      </c>
      <c r="S88" s="36">
        <v>55.115726857164027</v>
      </c>
      <c r="T88" s="36">
        <v>-477.38115146545533</v>
      </c>
      <c r="U88" s="37">
        <v>9634.1355022183907</v>
      </c>
      <c r="V88" s="38">
        <v>10414.52603921839</v>
      </c>
      <c r="W88" s="34">
        <v>10414.52603921839</v>
      </c>
      <c r="X88" s="34">
        <v>103.34198785716217</v>
      </c>
      <c r="Y88" s="33">
        <v>10311.184051361228</v>
      </c>
      <c r="Z88" s="144">
        <v>0</v>
      </c>
      <c r="AA88" s="34">
        <v>968.00596301853398</v>
      </c>
      <c r="AB88" s="34">
        <v>1983.5269708619414</v>
      </c>
      <c r="AC88" s="34">
        <v>9823.52</v>
      </c>
      <c r="AD88" s="34">
        <v>101.775615625</v>
      </c>
      <c r="AE88" s="34">
        <v>124.33</v>
      </c>
      <c r="AF88" s="34">
        <v>13001.158549505475</v>
      </c>
      <c r="AG88" s="136">
        <v>0</v>
      </c>
      <c r="AH88" s="34">
        <v>6250.0589999999993</v>
      </c>
      <c r="AI88" s="34">
        <v>0</v>
      </c>
      <c r="AJ88" s="34">
        <v>0</v>
      </c>
      <c r="AK88" s="34">
        <v>0</v>
      </c>
      <c r="AL88" s="34">
        <v>0</v>
      </c>
      <c r="AM88" s="34">
        <v>6250.0589999999993</v>
      </c>
      <c r="AN88" s="34">
        <v>6250.0589999999993</v>
      </c>
      <c r="AO88" s="34">
        <v>-10056.348975000001</v>
      </c>
      <c r="AP88" s="34">
        <v>-16306.407975</v>
      </c>
      <c r="AQ88" s="34">
        <v>6250.0589999999993</v>
      </c>
      <c r="AR88" s="34">
        <v>2894</v>
      </c>
      <c r="AS88" s="34">
        <v>0</v>
      </c>
    </row>
    <row r="89" spans="2:45" s="1" customFormat="1" ht="13.8">
      <c r="B89" s="31" t="s">
        <v>1223</v>
      </c>
      <c r="C89" s="32" t="s">
        <v>203</v>
      </c>
      <c r="D89" s="31" t="s">
        <v>204</v>
      </c>
      <c r="E89" s="31" t="s">
        <v>14</v>
      </c>
      <c r="F89" s="31" t="s">
        <v>15</v>
      </c>
      <c r="G89" s="31" t="s">
        <v>16</v>
      </c>
      <c r="H89" s="31" t="s">
        <v>71</v>
      </c>
      <c r="I89" s="31" t="s">
        <v>10</v>
      </c>
      <c r="J89" s="31" t="s">
        <v>22</v>
      </c>
      <c r="K89" s="31" t="s">
        <v>205</v>
      </c>
      <c r="L89" s="33">
        <v>463</v>
      </c>
      <c r="M89" s="150">
        <v>10215.398896000001</v>
      </c>
      <c r="N89" s="34">
        <v>12292</v>
      </c>
      <c r="O89" s="34">
        <v>0</v>
      </c>
      <c r="P89" s="30">
        <v>18252.001895999998</v>
      </c>
      <c r="Q89" s="35">
        <v>0</v>
      </c>
      <c r="R89" s="36">
        <v>0</v>
      </c>
      <c r="S89" s="36">
        <v>0</v>
      </c>
      <c r="T89" s="36">
        <v>926</v>
      </c>
      <c r="U89" s="37">
        <v>926.00499345799267</v>
      </c>
      <c r="V89" s="38">
        <v>926.00499345799267</v>
      </c>
      <c r="W89" s="34">
        <v>19178.006889457989</v>
      </c>
      <c r="X89" s="34">
        <v>0</v>
      </c>
      <c r="Y89" s="33">
        <v>19178.006889457989</v>
      </c>
      <c r="Z89" s="144">
        <v>0</v>
      </c>
      <c r="AA89" s="34">
        <v>986.33910392430016</v>
      </c>
      <c r="AB89" s="34">
        <v>1573.3056366159713</v>
      </c>
      <c r="AC89" s="34">
        <v>7680.17</v>
      </c>
      <c r="AD89" s="34">
        <v>0</v>
      </c>
      <c r="AE89" s="34">
        <v>0</v>
      </c>
      <c r="AF89" s="34">
        <v>10239.814740540271</v>
      </c>
      <c r="AG89" s="136">
        <v>0</v>
      </c>
      <c r="AH89" s="34">
        <v>4528.6029999999992</v>
      </c>
      <c r="AI89" s="34">
        <v>0</v>
      </c>
      <c r="AJ89" s="34">
        <v>0</v>
      </c>
      <c r="AK89" s="34">
        <v>0</v>
      </c>
      <c r="AL89" s="34">
        <v>0</v>
      </c>
      <c r="AM89" s="34">
        <v>4528.6029999999992</v>
      </c>
      <c r="AN89" s="34">
        <v>4528.6029999999992</v>
      </c>
      <c r="AO89" s="34">
        <v>18252.001895999998</v>
      </c>
      <c r="AP89" s="34">
        <v>13723.398895999999</v>
      </c>
      <c r="AQ89" s="34">
        <v>4528.6029999999992</v>
      </c>
      <c r="AR89" s="34">
        <v>12292</v>
      </c>
      <c r="AS89" s="34">
        <v>0</v>
      </c>
    </row>
    <row r="90" spans="2:45" s="1" customFormat="1" ht="13.8">
      <c r="B90" s="31" t="s">
        <v>1223</v>
      </c>
      <c r="C90" s="32" t="s">
        <v>977</v>
      </c>
      <c r="D90" s="31" t="s">
        <v>978</v>
      </c>
      <c r="E90" s="31" t="s">
        <v>14</v>
      </c>
      <c r="F90" s="31" t="s">
        <v>15</v>
      </c>
      <c r="G90" s="31" t="s">
        <v>16</v>
      </c>
      <c r="H90" s="31" t="s">
        <v>71</v>
      </c>
      <c r="I90" s="31" t="s">
        <v>10</v>
      </c>
      <c r="J90" s="31" t="s">
        <v>11</v>
      </c>
      <c r="K90" s="31" t="s">
        <v>979</v>
      </c>
      <c r="L90" s="33">
        <v>1892</v>
      </c>
      <c r="M90" s="150">
        <v>80026.704878999997</v>
      </c>
      <c r="N90" s="34">
        <v>-18006</v>
      </c>
      <c r="O90" s="34">
        <v>3479.2645114724969</v>
      </c>
      <c r="P90" s="30">
        <v>197775.00487899999</v>
      </c>
      <c r="Q90" s="35">
        <v>1428.953499</v>
      </c>
      <c r="R90" s="36">
        <v>0</v>
      </c>
      <c r="S90" s="36">
        <v>0</v>
      </c>
      <c r="T90" s="36">
        <v>3784</v>
      </c>
      <c r="U90" s="37">
        <v>3784.0204052322292</v>
      </c>
      <c r="V90" s="38">
        <v>5212.973904232229</v>
      </c>
      <c r="W90" s="34">
        <v>202987.97878323222</v>
      </c>
      <c r="X90" s="34">
        <v>0</v>
      </c>
      <c r="Y90" s="33">
        <v>202987.97878323222</v>
      </c>
      <c r="Z90" s="144">
        <v>0</v>
      </c>
      <c r="AA90" s="34">
        <v>5542.0573452021617</v>
      </c>
      <c r="AB90" s="34">
        <v>8200.2714787952027</v>
      </c>
      <c r="AC90" s="34">
        <v>23153.27</v>
      </c>
      <c r="AD90" s="34">
        <v>624.51689811966241</v>
      </c>
      <c r="AE90" s="34">
        <v>266.81</v>
      </c>
      <c r="AF90" s="34">
        <v>37786.925722117026</v>
      </c>
      <c r="AG90" s="136">
        <v>149545</v>
      </c>
      <c r="AH90" s="34">
        <v>151203.29999999999</v>
      </c>
      <c r="AI90" s="34">
        <v>0</v>
      </c>
      <c r="AJ90" s="34">
        <v>1658.3000000000002</v>
      </c>
      <c r="AK90" s="34">
        <v>1658.3000000000002</v>
      </c>
      <c r="AL90" s="34">
        <v>149545</v>
      </c>
      <c r="AM90" s="34">
        <v>149545</v>
      </c>
      <c r="AN90" s="34">
        <v>0</v>
      </c>
      <c r="AO90" s="34">
        <v>197775.00487899999</v>
      </c>
      <c r="AP90" s="34">
        <v>196116.704879</v>
      </c>
      <c r="AQ90" s="34">
        <v>1658.2999999999884</v>
      </c>
      <c r="AR90" s="34">
        <v>-18006</v>
      </c>
      <c r="AS90" s="34">
        <v>0</v>
      </c>
    </row>
    <row r="91" spans="2:45" s="1" customFormat="1" ht="13.8">
      <c r="B91" s="31" t="s">
        <v>1223</v>
      </c>
      <c r="C91" s="32" t="s">
        <v>1091</v>
      </c>
      <c r="D91" s="31" t="s">
        <v>1092</v>
      </c>
      <c r="E91" s="31" t="s">
        <v>14</v>
      </c>
      <c r="F91" s="31" t="s">
        <v>15</v>
      </c>
      <c r="G91" s="31" t="s">
        <v>16</v>
      </c>
      <c r="H91" s="31" t="s">
        <v>71</v>
      </c>
      <c r="I91" s="31" t="s">
        <v>10</v>
      </c>
      <c r="J91" s="31" t="s">
        <v>11</v>
      </c>
      <c r="K91" s="31" t="s">
        <v>1093</v>
      </c>
      <c r="L91" s="33">
        <v>2788</v>
      </c>
      <c r="M91" s="150">
        <v>62658.640874999997</v>
      </c>
      <c r="N91" s="34">
        <v>-52988</v>
      </c>
      <c r="O91" s="34">
        <v>27776.212579000497</v>
      </c>
      <c r="P91" s="30">
        <v>42302.504962499996</v>
      </c>
      <c r="Q91" s="35">
        <v>1508.553005</v>
      </c>
      <c r="R91" s="36">
        <v>0</v>
      </c>
      <c r="S91" s="36">
        <v>0</v>
      </c>
      <c r="T91" s="36">
        <v>5576</v>
      </c>
      <c r="U91" s="37">
        <v>5576.030068598021</v>
      </c>
      <c r="V91" s="38">
        <v>7084.5830735980207</v>
      </c>
      <c r="W91" s="34">
        <v>49387.088036098015</v>
      </c>
      <c r="X91" s="34">
        <v>0</v>
      </c>
      <c r="Y91" s="33">
        <v>49387.088036098015</v>
      </c>
      <c r="Z91" s="144">
        <v>5495.0100263946561</v>
      </c>
      <c r="AA91" s="34">
        <v>3540.3765676610692</v>
      </c>
      <c r="AB91" s="34">
        <v>10996.899989164844</v>
      </c>
      <c r="AC91" s="34">
        <v>59547.44</v>
      </c>
      <c r="AD91" s="34">
        <v>586.22245120000002</v>
      </c>
      <c r="AE91" s="34">
        <v>1883.02</v>
      </c>
      <c r="AF91" s="34">
        <v>82048.969034420574</v>
      </c>
      <c r="AG91" s="136">
        <v>76775</v>
      </c>
      <c r="AH91" s="34">
        <v>83040.864087499998</v>
      </c>
      <c r="AI91" s="34">
        <v>0</v>
      </c>
      <c r="AJ91" s="34">
        <v>6265.8640875000001</v>
      </c>
      <c r="AK91" s="34">
        <v>6265.8640875000001</v>
      </c>
      <c r="AL91" s="34">
        <v>76775</v>
      </c>
      <c r="AM91" s="34">
        <v>76775</v>
      </c>
      <c r="AN91" s="34">
        <v>0</v>
      </c>
      <c r="AO91" s="34">
        <v>42302.504962499996</v>
      </c>
      <c r="AP91" s="34">
        <v>36036.640874999997</v>
      </c>
      <c r="AQ91" s="34">
        <v>6265.8640874999983</v>
      </c>
      <c r="AR91" s="34">
        <v>-52988</v>
      </c>
      <c r="AS91" s="34">
        <v>0</v>
      </c>
    </row>
    <row r="92" spans="2:45" s="1" customFormat="1" ht="13.8">
      <c r="B92" s="31" t="s">
        <v>1223</v>
      </c>
      <c r="C92" s="32" t="s">
        <v>826</v>
      </c>
      <c r="D92" s="31" t="s">
        <v>827</v>
      </c>
      <c r="E92" s="31" t="s">
        <v>14</v>
      </c>
      <c r="F92" s="31" t="s">
        <v>15</v>
      </c>
      <c r="G92" s="31" t="s">
        <v>16</v>
      </c>
      <c r="H92" s="31" t="s">
        <v>71</v>
      </c>
      <c r="I92" s="31" t="s">
        <v>10</v>
      </c>
      <c r="J92" s="31" t="s">
        <v>21</v>
      </c>
      <c r="K92" s="31" t="s">
        <v>828</v>
      </c>
      <c r="L92" s="33">
        <v>10769</v>
      </c>
      <c r="M92" s="150">
        <v>362437.35002999997</v>
      </c>
      <c r="N92" s="34">
        <v>-81374</v>
      </c>
      <c r="O92" s="34">
        <v>0</v>
      </c>
      <c r="P92" s="30">
        <v>515741.08503299998</v>
      </c>
      <c r="Q92" s="35">
        <v>13608.906424999999</v>
      </c>
      <c r="R92" s="36">
        <v>0</v>
      </c>
      <c r="S92" s="36">
        <v>12534.851250290529</v>
      </c>
      <c r="T92" s="36">
        <v>9003.1487497094713</v>
      </c>
      <c r="U92" s="37">
        <v>21538.116143734609</v>
      </c>
      <c r="V92" s="38">
        <v>35147.02256873461</v>
      </c>
      <c r="W92" s="34">
        <v>550888.10760173458</v>
      </c>
      <c r="X92" s="34">
        <v>23502.846094290377</v>
      </c>
      <c r="Y92" s="33">
        <v>527385.2615074442</v>
      </c>
      <c r="Z92" s="144">
        <v>0</v>
      </c>
      <c r="AA92" s="34">
        <v>31821.828926560971</v>
      </c>
      <c r="AB92" s="34">
        <v>125515.41361484519</v>
      </c>
      <c r="AC92" s="34">
        <v>103776.35</v>
      </c>
      <c r="AD92" s="34">
        <v>6996.1842248899738</v>
      </c>
      <c r="AE92" s="34">
        <v>9431.4</v>
      </c>
      <c r="AF92" s="34">
        <v>277541.17676629615</v>
      </c>
      <c r="AG92" s="136">
        <v>296585</v>
      </c>
      <c r="AH92" s="34">
        <v>332828.73500300001</v>
      </c>
      <c r="AI92" s="34">
        <v>0</v>
      </c>
      <c r="AJ92" s="34">
        <v>36243.735003000002</v>
      </c>
      <c r="AK92" s="34">
        <v>36243.735003000002</v>
      </c>
      <c r="AL92" s="34">
        <v>296585</v>
      </c>
      <c r="AM92" s="34">
        <v>296585</v>
      </c>
      <c r="AN92" s="34">
        <v>0</v>
      </c>
      <c r="AO92" s="34">
        <v>515741.08503299998</v>
      </c>
      <c r="AP92" s="34">
        <v>479497.35002999997</v>
      </c>
      <c r="AQ92" s="34">
        <v>36243.735003000009</v>
      </c>
      <c r="AR92" s="34">
        <v>-81374</v>
      </c>
      <c r="AS92" s="34">
        <v>0</v>
      </c>
    </row>
    <row r="93" spans="2:45" s="1" customFormat="1" ht="13.8">
      <c r="B93" s="31" t="s">
        <v>1223</v>
      </c>
      <c r="C93" s="32" t="s">
        <v>902</v>
      </c>
      <c r="D93" s="31" t="s">
        <v>903</v>
      </c>
      <c r="E93" s="31" t="s">
        <v>14</v>
      </c>
      <c r="F93" s="31" t="s">
        <v>15</v>
      </c>
      <c r="G93" s="31" t="s">
        <v>16</v>
      </c>
      <c r="H93" s="31" t="s">
        <v>71</v>
      </c>
      <c r="I93" s="31" t="s">
        <v>10</v>
      </c>
      <c r="J93" s="31" t="s">
        <v>11</v>
      </c>
      <c r="K93" s="31" t="s">
        <v>904</v>
      </c>
      <c r="L93" s="33">
        <v>1097</v>
      </c>
      <c r="M93" s="150">
        <v>25277.099675000001</v>
      </c>
      <c r="N93" s="34">
        <v>7309</v>
      </c>
      <c r="O93" s="34">
        <v>0</v>
      </c>
      <c r="P93" s="30">
        <v>45091.099675000005</v>
      </c>
      <c r="Q93" s="35">
        <v>1271.831868</v>
      </c>
      <c r="R93" s="36">
        <v>0</v>
      </c>
      <c r="S93" s="36">
        <v>0</v>
      </c>
      <c r="T93" s="36">
        <v>2194</v>
      </c>
      <c r="U93" s="37">
        <v>2194.0118311520905</v>
      </c>
      <c r="V93" s="38">
        <v>3465.8436991520903</v>
      </c>
      <c r="W93" s="34">
        <v>48556.943374152092</v>
      </c>
      <c r="X93" s="34">
        <v>-7.2759600000000004E-12</v>
      </c>
      <c r="Y93" s="33">
        <v>48556.943374152099</v>
      </c>
      <c r="Z93" s="144">
        <v>0</v>
      </c>
      <c r="AA93" s="34">
        <v>1133.7327397989256</v>
      </c>
      <c r="AB93" s="34">
        <v>3312.3666563468819</v>
      </c>
      <c r="AC93" s="34">
        <v>21455.82</v>
      </c>
      <c r="AD93" s="34">
        <v>148.5</v>
      </c>
      <c r="AE93" s="34">
        <v>0</v>
      </c>
      <c r="AF93" s="34">
        <v>26050.419396145808</v>
      </c>
      <c r="AG93" s="136">
        <v>12505</v>
      </c>
      <c r="AH93" s="34">
        <v>12505</v>
      </c>
      <c r="AI93" s="34">
        <v>0</v>
      </c>
      <c r="AJ93" s="34">
        <v>0</v>
      </c>
      <c r="AK93" s="34">
        <v>0</v>
      </c>
      <c r="AL93" s="34">
        <v>12505</v>
      </c>
      <c r="AM93" s="34">
        <v>12505</v>
      </c>
      <c r="AN93" s="34">
        <v>0</v>
      </c>
      <c r="AO93" s="34">
        <v>45091.099675000005</v>
      </c>
      <c r="AP93" s="34">
        <v>45091.099675000005</v>
      </c>
      <c r="AQ93" s="34">
        <v>0</v>
      </c>
      <c r="AR93" s="34">
        <v>7309</v>
      </c>
      <c r="AS93" s="34">
        <v>0</v>
      </c>
    </row>
    <row r="94" spans="2:45" s="1" customFormat="1" ht="13.8">
      <c r="B94" s="31" t="s">
        <v>1223</v>
      </c>
      <c r="C94" s="32" t="s">
        <v>666</v>
      </c>
      <c r="D94" s="31" t="s">
        <v>667</v>
      </c>
      <c r="E94" s="31" t="s">
        <v>14</v>
      </c>
      <c r="F94" s="31" t="s">
        <v>15</v>
      </c>
      <c r="G94" s="31" t="s">
        <v>16</v>
      </c>
      <c r="H94" s="31" t="s">
        <v>71</v>
      </c>
      <c r="I94" s="31" t="s">
        <v>10</v>
      </c>
      <c r="J94" s="31" t="s">
        <v>11</v>
      </c>
      <c r="K94" s="31" t="s">
        <v>668</v>
      </c>
      <c r="L94" s="33">
        <v>1417</v>
      </c>
      <c r="M94" s="150">
        <v>127640.51017599998</v>
      </c>
      <c r="N94" s="34">
        <v>-56450.6</v>
      </c>
      <c r="O94" s="34">
        <v>47419.645784776847</v>
      </c>
      <c r="P94" s="30">
        <v>14739.140175999972</v>
      </c>
      <c r="Q94" s="35">
        <v>6958.6829690000004</v>
      </c>
      <c r="R94" s="36">
        <v>0</v>
      </c>
      <c r="S94" s="36">
        <v>0</v>
      </c>
      <c r="T94" s="36">
        <v>21192.848647495324</v>
      </c>
      <c r="U94" s="37">
        <v>21192.962930000147</v>
      </c>
      <c r="V94" s="38">
        <v>28151.645899000148</v>
      </c>
      <c r="W94" s="34">
        <v>42890.78607500012</v>
      </c>
      <c r="X94" s="34">
        <v>25721.822639776874</v>
      </c>
      <c r="Y94" s="33">
        <v>17168.963435223246</v>
      </c>
      <c r="Z94" s="144">
        <v>0</v>
      </c>
      <c r="AA94" s="34">
        <v>1291.3527357659723</v>
      </c>
      <c r="AB94" s="34">
        <v>6261.6731707101862</v>
      </c>
      <c r="AC94" s="34">
        <v>17722.010000000002</v>
      </c>
      <c r="AD94" s="34">
        <v>497.7212149106399</v>
      </c>
      <c r="AE94" s="34">
        <v>0</v>
      </c>
      <c r="AF94" s="34">
        <v>25772.7571213868</v>
      </c>
      <c r="AG94" s="136">
        <v>9540</v>
      </c>
      <c r="AH94" s="34">
        <v>17920.23</v>
      </c>
      <c r="AI94" s="34">
        <v>0</v>
      </c>
      <c r="AJ94" s="34">
        <v>2064</v>
      </c>
      <c r="AK94" s="34">
        <v>2064</v>
      </c>
      <c r="AL94" s="34">
        <v>9540</v>
      </c>
      <c r="AM94" s="34">
        <v>15856.23</v>
      </c>
      <c r="AN94" s="34">
        <v>6316.23</v>
      </c>
      <c r="AO94" s="34">
        <v>14739.140175999972</v>
      </c>
      <c r="AP94" s="34">
        <v>6358.9101759999721</v>
      </c>
      <c r="AQ94" s="34">
        <v>8380.23</v>
      </c>
      <c r="AR94" s="34">
        <v>-57138</v>
      </c>
      <c r="AS94" s="34">
        <v>687.40000000000146</v>
      </c>
    </row>
    <row r="95" spans="2:45" s="1" customFormat="1" ht="13.8">
      <c r="B95" s="31" t="s">
        <v>1223</v>
      </c>
      <c r="C95" s="32" t="s">
        <v>1160</v>
      </c>
      <c r="D95" s="31" t="s">
        <v>1161</v>
      </c>
      <c r="E95" s="31" t="s">
        <v>14</v>
      </c>
      <c r="F95" s="31" t="s">
        <v>15</v>
      </c>
      <c r="G95" s="31" t="s">
        <v>16</v>
      </c>
      <c r="H95" s="31" t="s">
        <v>71</v>
      </c>
      <c r="I95" s="31" t="s">
        <v>10</v>
      </c>
      <c r="J95" s="31" t="s">
        <v>11</v>
      </c>
      <c r="K95" s="31" t="s">
        <v>1162</v>
      </c>
      <c r="L95" s="33">
        <v>1180</v>
      </c>
      <c r="M95" s="150">
        <v>21810.179145999999</v>
      </c>
      <c r="N95" s="34">
        <v>-16751</v>
      </c>
      <c r="O95" s="34">
        <v>7865.4217930879413</v>
      </c>
      <c r="P95" s="30">
        <v>1052.1970605999959</v>
      </c>
      <c r="Q95" s="35">
        <v>453.68140399999999</v>
      </c>
      <c r="R95" s="36">
        <v>0</v>
      </c>
      <c r="S95" s="36">
        <v>0</v>
      </c>
      <c r="T95" s="36">
        <v>5382.6680315813419</v>
      </c>
      <c r="U95" s="37">
        <v>5382.6970576360982</v>
      </c>
      <c r="V95" s="38">
        <v>5836.3784616360981</v>
      </c>
      <c r="W95" s="34">
        <v>6888.575522236094</v>
      </c>
      <c r="X95" s="34">
        <v>6359.5433284879455</v>
      </c>
      <c r="Y95" s="33">
        <v>529.03219374814853</v>
      </c>
      <c r="Z95" s="144">
        <v>0</v>
      </c>
      <c r="AA95" s="34">
        <v>1344.6749910093754</v>
      </c>
      <c r="AB95" s="34">
        <v>5644.6846483529043</v>
      </c>
      <c r="AC95" s="34">
        <v>19439.72</v>
      </c>
      <c r="AD95" s="34">
        <v>220.20340316173991</v>
      </c>
      <c r="AE95" s="34">
        <v>0</v>
      </c>
      <c r="AF95" s="34">
        <v>26649.283042524021</v>
      </c>
      <c r="AG95" s="136">
        <v>22904</v>
      </c>
      <c r="AH95" s="34">
        <v>25085.017914600001</v>
      </c>
      <c r="AI95" s="34">
        <v>0</v>
      </c>
      <c r="AJ95" s="34">
        <v>2181.0179146</v>
      </c>
      <c r="AK95" s="34">
        <v>2181.0179146</v>
      </c>
      <c r="AL95" s="34">
        <v>22904</v>
      </c>
      <c r="AM95" s="34">
        <v>22904</v>
      </c>
      <c r="AN95" s="34">
        <v>0</v>
      </c>
      <c r="AO95" s="34">
        <v>1052.1970605999959</v>
      </c>
      <c r="AP95" s="34">
        <v>-1128.8208540000041</v>
      </c>
      <c r="AQ95" s="34">
        <v>2181.0179146</v>
      </c>
      <c r="AR95" s="34">
        <v>-16751</v>
      </c>
      <c r="AS95" s="34">
        <v>0</v>
      </c>
    </row>
    <row r="96" spans="2:45" s="1" customFormat="1" ht="13.8">
      <c r="B96" s="31" t="s">
        <v>1223</v>
      </c>
      <c r="C96" s="32" t="s">
        <v>624</v>
      </c>
      <c r="D96" s="31" t="s">
        <v>625</v>
      </c>
      <c r="E96" s="31" t="s">
        <v>14</v>
      </c>
      <c r="F96" s="31" t="s">
        <v>15</v>
      </c>
      <c r="G96" s="31" t="s">
        <v>16</v>
      </c>
      <c r="H96" s="31" t="s">
        <v>71</v>
      </c>
      <c r="I96" s="31" t="s">
        <v>10</v>
      </c>
      <c r="J96" s="31" t="s">
        <v>22</v>
      </c>
      <c r="K96" s="31" t="s">
        <v>626</v>
      </c>
      <c r="L96" s="33">
        <v>506</v>
      </c>
      <c r="M96" s="150">
        <v>7492.3505329999998</v>
      </c>
      <c r="N96" s="34">
        <v>2545.9</v>
      </c>
      <c r="O96" s="34">
        <v>0</v>
      </c>
      <c r="P96" s="30">
        <v>-14599.563467</v>
      </c>
      <c r="Q96" s="35">
        <v>0</v>
      </c>
      <c r="R96" s="36">
        <v>14599.563467</v>
      </c>
      <c r="S96" s="36">
        <v>0</v>
      </c>
      <c r="T96" s="36">
        <v>-734.30379951851501</v>
      </c>
      <c r="U96" s="37">
        <v>13865.334435939052</v>
      </c>
      <c r="V96" s="38">
        <v>13865.334435939052</v>
      </c>
      <c r="W96" s="34">
        <v>13865.334435939052</v>
      </c>
      <c r="X96" s="34">
        <v>-1.8189900000000001E-12</v>
      </c>
      <c r="Y96" s="33">
        <v>13865.334435939054</v>
      </c>
      <c r="Z96" s="144">
        <v>0</v>
      </c>
      <c r="AA96" s="34">
        <v>1568.0754135506966</v>
      </c>
      <c r="AB96" s="34">
        <v>2620.4731945270278</v>
      </c>
      <c r="AC96" s="34">
        <v>6335.47</v>
      </c>
      <c r="AD96" s="34">
        <v>120.7770688</v>
      </c>
      <c r="AE96" s="34">
        <v>417.42</v>
      </c>
      <c r="AF96" s="34">
        <v>11062.215676877724</v>
      </c>
      <c r="AG96" s="136">
        <v>2000</v>
      </c>
      <c r="AH96" s="34">
        <v>4949.1859999999997</v>
      </c>
      <c r="AI96" s="34">
        <v>0</v>
      </c>
      <c r="AJ96" s="34">
        <v>0</v>
      </c>
      <c r="AK96" s="34">
        <v>0</v>
      </c>
      <c r="AL96" s="34">
        <v>2000</v>
      </c>
      <c r="AM96" s="34">
        <v>4949.1859999999997</v>
      </c>
      <c r="AN96" s="34">
        <v>2949.1859999999997</v>
      </c>
      <c r="AO96" s="34">
        <v>-14599.563467</v>
      </c>
      <c r="AP96" s="34">
        <v>-17548.749467000001</v>
      </c>
      <c r="AQ96" s="34">
        <v>2949.1859999999997</v>
      </c>
      <c r="AR96" s="34">
        <v>588</v>
      </c>
      <c r="AS96" s="34">
        <v>1957.9</v>
      </c>
    </row>
    <row r="97" spans="2:45" s="1" customFormat="1" ht="13.8">
      <c r="B97" s="31" t="s">
        <v>1223</v>
      </c>
      <c r="C97" s="32" t="s">
        <v>321</v>
      </c>
      <c r="D97" s="31" t="s">
        <v>322</v>
      </c>
      <c r="E97" s="31" t="s">
        <v>14</v>
      </c>
      <c r="F97" s="31" t="s">
        <v>15</v>
      </c>
      <c r="G97" s="31" t="s">
        <v>16</v>
      </c>
      <c r="H97" s="31" t="s">
        <v>71</v>
      </c>
      <c r="I97" s="31" t="s">
        <v>10</v>
      </c>
      <c r="J97" s="31" t="s">
        <v>11</v>
      </c>
      <c r="K97" s="31" t="s">
        <v>323</v>
      </c>
      <c r="L97" s="33">
        <v>3086</v>
      </c>
      <c r="M97" s="150">
        <v>131396.95549399999</v>
      </c>
      <c r="N97" s="34">
        <v>48268</v>
      </c>
      <c r="O97" s="34">
        <v>0</v>
      </c>
      <c r="P97" s="30">
        <v>214197.29549399999</v>
      </c>
      <c r="Q97" s="35">
        <v>879.60800700000004</v>
      </c>
      <c r="R97" s="36">
        <v>0</v>
      </c>
      <c r="S97" s="36">
        <v>354.57524342870761</v>
      </c>
      <c r="T97" s="36">
        <v>5817.4247565712922</v>
      </c>
      <c r="U97" s="37">
        <v>6172.0332825299474</v>
      </c>
      <c r="V97" s="38">
        <v>7051.6412895299472</v>
      </c>
      <c r="W97" s="34">
        <v>221248.93678352993</v>
      </c>
      <c r="X97" s="34">
        <v>664.82858142870828</v>
      </c>
      <c r="Y97" s="33">
        <v>220584.10820210123</v>
      </c>
      <c r="Z97" s="144">
        <v>0</v>
      </c>
      <c r="AA97" s="34">
        <v>3306.8957214934535</v>
      </c>
      <c r="AB97" s="34">
        <v>14376.957575106668</v>
      </c>
      <c r="AC97" s="34">
        <v>45090.03</v>
      </c>
      <c r="AD97" s="34">
        <v>562.74470122499986</v>
      </c>
      <c r="AE97" s="34">
        <v>2349.52</v>
      </c>
      <c r="AF97" s="34">
        <v>65686.147997825115</v>
      </c>
      <c r="AG97" s="136">
        <v>0</v>
      </c>
      <c r="AH97" s="34">
        <v>34532.339999999997</v>
      </c>
      <c r="AI97" s="34">
        <v>0</v>
      </c>
      <c r="AJ97" s="34">
        <v>0</v>
      </c>
      <c r="AK97" s="34">
        <v>0</v>
      </c>
      <c r="AL97" s="34">
        <v>0</v>
      </c>
      <c r="AM97" s="34">
        <v>34532.339999999997</v>
      </c>
      <c r="AN97" s="34">
        <v>34532.339999999997</v>
      </c>
      <c r="AO97" s="34">
        <v>214197.29549399999</v>
      </c>
      <c r="AP97" s="34">
        <v>179664.95549399999</v>
      </c>
      <c r="AQ97" s="34">
        <v>34532.339999999997</v>
      </c>
      <c r="AR97" s="34">
        <v>48268</v>
      </c>
      <c r="AS97" s="34">
        <v>0</v>
      </c>
    </row>
    <row r="98" spans="2:45" s="1" customFormat="1" ht="13.8">
      <c r="B98" s="31" t="s">
        <v>1223</v>
      </c>
      <c r="C98" s="32" t="s">
        <v>844</v>
      </c>
      <c r="D98" s="31" t="s">
        <v>845</v>
      </c>
      <c r="E98" s="31" t="s">
        <v>14</v>
      </c>
      <c r="F98" s="31" t="s">
        <v>15</v>
      </c>
      <c r="G98" s="31" t="s">
        <v>16</v>
      </c>
      <c r="H98" s="31" t="s">
        <v>17</v>
      </c>
      <c r="I98" s="31" t="s">
        <v>10</v>
      </c>
      <c r="J98" s="31" t="s">
        <v>11</v>
      </c>
      <c r="K98" s="31" t="s">
        <v>846</v>
      </c>
      <c r="L98" s="33">
        <v>2599</v>
      </c>
      <c r="M98" s="150">
        <v>41053.677895999994</v>
      </c>
      <c r="N98" s="34">
        <v>4356</v>
      </c>
      <c r="O98" s="34">
        <v>0</v>
      </c>
      <c r="P98" s="30">
        <v>49527.487895999991</v>
      </c>
      <c r="Q98" s="35">
        <v>1077.943526</v>
      </c>
      <c r="R98" s="36">
        <v>0</v>
      </c>
      <c r="S98" s="36">
        <v>0</v>
      </c>
      <c r="T98" s="36">
        <v>5198</v>
      </c>
      <c r="U98" s="37">
        <v>5198.0280302317997</v>
      </c>
      <c r="V98" s="38">
        <v>6275.9715562317997</v>
      </c>
      <c r="W98" s="34">
        <v>55803.459452231793</v>
      </c>
      <c r="X98" s="34">
        <v>0</v>
      </c>
      <c r="Y98" s="33">
        <v>55803.459452231793</v>
      </c>
      <c r="Z98" s="144">
        <v>0</v>
      </c>
      <c r="AA98" s="34">
        <v>6840.6641921387682</v>
      </c>
      <c r="AB98" s="34">
        <v>12377.469210165355</v>
      </c>
      <c r="AC98" s="34">
        <v>26841.68</v>
      </c>
      <c r="AD98" s="34">
        <v>1523.4215679185199</v>
      </c>
      <c r="AE98" s="34">
        <v>458.15</v>
      </c>
      <c r="AF98" s="34">
        <v>48041.384970222643</v>
      </c>
      <c r="AG98" s="136">
        <v>0</v>
      </c>
      <c r="AH98" s="34">
        <v>29082.809999999998</v>
      </c>
      <c r="AI98" s="34">
        <v>0</v>
      </c>
      <c r="AJ98" s="34">
        <v>0</v>
      </c>
      <c r="AK98" s="34">
        <v>0</v>
      </c>
      <c r="AL98" s="34">
        <v>0</v>
      </c>
      <c r="AM98" s="34">
        <v>29082.809999999998</v>
      </c>
      <c r="AN98" s="34">
        <v>29082.809999999998</v>
      </c>
      <c r="AO98" s="34">
        <v>49527.487895999991</v>
      </c>
      <c r="AP98" s="34">
        <v>20444.677895999994</v>
      </c>
      <c r="AQ98" s="34">
        <v>29082.809999999998</v>
      </c>
      <c r="AR98" s="34">
        <v>4356</v>
      </c>
      <c r="AS98" s="34">
        <v>0</v>
      </c>
    </row>
    <row r="99" spans="2:45" s="1" customFormat="1" ht="13.8">
      <c r="B99" s="31" t="s">
        <v>1223</v>
      </c>
      <c r="C99" s="32" t="s">
        <v>296</v>
      </c>
      <c r="D99" s="31" t="s">
        <v>297</v>
      </c>
      <c r="E99" s="31" t="s">
        <v>14</v>
      </c>
      <c r="F99" s="31" t="s">
        <v>15</v>
      </c>
      <c r="G99" s="31" t="s">
        <v>16</v>
      </c>
      <c r="H99" s="31" t="s">
        <v>17</v>
      </c>
      <c r="I99" s="31" t="s">
        <v>10</v>
      </c>
      <c r="J99" s="31" t="s">
        <v>22</v>
      </c>
      <c r="K99" s="31" t="s">
        <v>298</v>
      </c>
      <c r="L99" s="33">
        <v>413</v>
      </c>
      <c r="M99" s="150">
        <v>8500.1874339999995</v>
      </c>
      <c r="N99" s="34">
        <v>-7193</v>
      </c>
      <c r="O99" s="34">
        <v>6287.9198590465867</v>
      </c>
      <c r="P99" s="30">
        <v>1221.4404340000001</v>
      </c>
      <c r="Q99" s="35">
        <v>234.71545499999999</v>
      </c>
      <c r="R99" s="36">
        <v>0</v>
      </c>
      <c r="S99" s="36">
        <v>0</v>
      </c>
      <c r="T99" s="36">
        <v>4053.1519103233813</v>
      </c>
      <c r="U99" s="37">
        <v>4053.1737669581571</v>
      </c>
      <c r="V99" s="38">
        <v>4287.8892219581567</v>
      </c>
      <c r="W99" s="34">
        <v>5509.3296559581568</v>
      </c>
      <c r="X99" s="34">
        <v>4831.7639700465861</v>
      </c>
      <c r="Y99" s="33">
        <v>677.56568591157065</v>
      </c>
      <c r="Z99" s="144">
        <v>0</v>
      </c>
      <c r="AA99" s="34">
        <v>647.30288992476244</v>
      </c>
      <c r="AB99" s="34">
        <v>1180.5631809039069</v>
      </c>
      <c r="AC99" s="34">
        <v>7471.39</v>
      </c>
      <c r="AD99" s="34">
        <v>0</v>
      </c>
      <c r="AE99" s="34">
        <v>106</v>
      </c>
      <c r="AF99" s="34">
        <v>9405.2560708286692</v>
      </c>
      <c r="AG99" s="136">
        <v>1184</v>
      </c>
      <c r="AH99" s="34">
        <v>4214.2529999999997</v>
      </c>
      <c r="AI99" s="34">
        <v>0</v>
      </c>
      <c r="AJ99" s="34">
        <v>174.70000000000002</v>
      </c>
      <c r="AK99" s="34">
        <v>174.70000000000002</v>
      </c>
      <c r="AL99" s="34">
        <v>1184</v>
      </c>
      <c r="AM99" s="34">
        <v>4039.5529999999994</v>
      </c>
      <c r="AN99" s="34">
        <v>2855.5529999999994</v>
      </c>
      <c r="AO99" s="34">
        <v>1221.4404340000001</v>
      </c>
      <c r="AP99" s="34">
        <v>-1808.8125659999996</v>
      </c>
      <c r="AQ99" s="34">
        <v>3030.2529999999988</v>
      </c>
      <c r="AR99" s="34">
        <v>-7193</v>
      </c>
      <c r="AS99" s="34">
        <v>0</v>
      </c>
    </row>
    <row r="100" spans="2:45" s="1" customFormat="1" ht="13.8">
      <c r="B100" s="31" t="s">
        <v>1223</v>
      </c>
      <c r="C100" s="32" t="s">
        <v>546</v>
      </c>
      <c r="D100" s="31" t="s">
        <v>547</v>
      </c>
      <c r="E100" s="31" t="s">
        <v>14</v>
      </c>
      <c r="F100" s="31" t="s">
        <v>15</v>
      </c>
      <c r="G100" s="31" t="s">
        <v>16</v>
      </c>
      <c r="H100" s="31" t="s">
        <v>17</v>
      </c>
      <c r="I100" s="31" t="s">
        <v>10</v>
      </c>
      <c r="J100" s="31" t="s">
        <v>22</v>
      </c>
      <c r="K100" s="31" t="s">
        <v>548</v>
      </c>
      <c r="L100" s="33">
        <v>251</v>
      </c>
      <c r="M100" s="150">
        <v>4546.0362249999998</v>
      </c>
      <c r="N100" s="34">
        <v>4897</v>
      </c>
      <c r="O100" s="34">
        <v>0</v>
      </c>
      <c r="P100" s="30">
        <v>150.06722499999887</v>
      </c>
      <c r="Q100" s="35">
        <v>0</v>
      </c>
      <c r="R100" s="36">
        <v>0</v>
      </c>
      <c r="S100" s="36">
        <v>0</v>
      </c>
      <c r="T100" s="36">
        <v>502</v>
      </c>
      <c r="U100" s="37">
        <v>502.00270703662244</v>
      </c>
      <c r="V100" s="38">
        <v>502.00270703662244</v>
      </c>
      <c r="W100" s="34">
        <v>652.06993203662137</v>
      </c>
      <c r="X100" s="34">
        <v>0</v>
      </c>
      <c r="Y100" s="33">
        <v>652.06993203662137</v>
      </c>
      <c r="Z100" s="144">
        <v>0</v>
      </c>
      <c r="AA100" s="34">
        <v>1152.7201079286858</v>
      </c>
      <c r="AB100" s="34">
        <v>603.25965776337796</v>
      </c>
      <c r="AC100" s="34">
        <v>3709.91</v>
      </c>
      <c r="AD100" s="34">
        <v>0</v>
      </c>
      <c r="AE100" s="34">
        <v>0</v>
      </c>
      <c r="AF100" s="34">
        <v>5465.8897656920635</v>
      </c>
      <c r="AG100" s="136">
        <v>2214</v>
      </c>
      <c r="AH100" s="34">
        <v>2455.0309999999995</v>
      </c>
      <c r="AI100" s="34">
        <v>0</v>
      </c>
      <c r="AJ100" s="34">
        <v>0</v>
      </c>
      <c r="AK100" s="34">
        <v>0</v>
      </c>
      <c r="AL100" s="34">
        <v>2214</v>
      </c>
      <c r="AM100" s="34">
        <v>2455.0309999999995</v>
      </c>
      <c r="AN100" s="34">
        <v>241.03099999999949</v>
      </c>
      <c r="AO100" s="34">
        <v>150.06722499999887</v>
      </c>
      <c r="AP100" s="34">
        <v>-90.963775000000624</v>
      </c>
      <c r="AQ100" s="34">
        <v>241.03099999999949</v>
      </c>
      <c r="AR100" s="34">
        <v>4897</v>
      </c>
      <c r="AS100" s="34">
        <v>0</v>
      </c>
    </row>
    <row r="101" spans="2:45" s="1" customFormat="1" ht="13.8">
      <c r="B101" s="31" t="s">
        <v>1223</v>
      </c>
      <c r="C101" s="32" t="s">
        <v>887</v>
      </c>
      <c r="D101" s="31" t="s">
        <v>888</v>
      </c>
      <c r="E101" s="31" t="s">
        <v>14</v>
      </c>
      <c r="F101" s="31" t="s">
        <v>15</v>
      </c>
      <c r="G101" s="31" t="s">
        <v>16</v>
      </c>
      <c r="H101" s="31" t="s">
        <v>17</v>
      </c>
      <c r="I101" s="31" t="s">
        <v>10</v>
      </c>
      <c r="J101" s="31" t="s">
        <v>11</v>
      </c>
      <c r="K101" s="31" t="s">
        <v>889</v>
      </c>
      <c r="L101" s="33">
        <v>1361</v>
      </c>
      <c r="M101" s="150">
        <v>48473.735547999997</v>
      </c>
      <c r="N101" s="34">
        <v>-38818</v>
      </c>
      <c r="O101" s="34">
        <v>20060.913345136702</v>
      </c>
      <c r="P101" s="30">
        <v>29732.699102799997</v>
      </c>
      <c r="Q101" s="35">
        <v>990.48191699999995</v>
      </c>
      <c r="R101" s="36">
        <v>0</v>
      </c>
      <c r="S101" s="36">
        <v>0</v>
      </c>
      <c r="T101" s="36">
        <v>2722</v>
      </c>
      <c r="U101" s="37">
        <v>2722.0146783937976</v>
      </c>
      <c r="V101" s="38">
        <v>3712.4965953937976</v>
      </c>
      <c r="W101" s="34">
        <v>33445.195698193798</v>
      </c>
      <c r="X101" s="34">
        <v>7.2759600000000004E-12</v>
      </c>
      <c r="Y101" s="33">
        <v>33445.195698193791</v>
      </c>
      <c r="Z101" s="144">
        <v>0</v>
      </c>
      <c r="AA101" s="34">
        <v>3301.2611163566089</v>
      </c>
      <c r="AB101" s="34">
        <v>6918.0368394374836</v>
      </c>
      <c r="AC101" s="34">
        <v>19427.510000000002</v>
      </c>
      <c r="AD101" s="34">
        <v>696.04356797100002</v>
      </c>
      <c r="AE101" s="34">
        <v>0</v>
      </c>
      <c r="AF101" s="34">
        <v>30342.851523765094</v>
      </c>
      <c r="AG101" s="136">
        <v>0</v>
      </c>
      <c r="AH101" s="34">
        <v>20076.963554800001</v>
      </c>
      <c r="AI101" s="34">
        <v>0</v>
      </c>
      <c r="AJ101" s="34">
        <v>4847.3735547999995</v>
      </c>
      <c r="AK101" s="34">
        <v>4847.3735547999995</v>
      </c>
      <c r="AL101" s="34">
        <v>0</v>
      </c>
      <c r="AM101" s="34">
        <v>15229.59</v>
      </c>
      <c r="AN101" s="34">
        <v>15229.59</v>
      </c>
      <c r="AO101" s="34">
        <v>29732.699102799997</v>
      </c>
      <c r="AP101" s="34">
        <v>9655.7355479999969</v>
      </c>
      <c r="AQ101" s="34">
        <v>20076.963554800001</v>
      </c>
      <c r="AR101" s="34">
        <v>-38818</v>
      </c>
      <c r="AS101" s="34">
        <v>0</v>
      </c>
    </row>
    <row r="102" spans="2:45" s="1" customFormat="1" ht="13.8">
      <c r="B102" s="31" t="s">
        <v>1223</v>
      </c>
      <c r="C102" s="32" t="s">
        <v>91</v>
      </c>
      <c r="D102" s="31" t="s">
        <v>92</v>
      </c>
      <c r="E102" s="31" t="s">
        <v>14</v>
      </c>
      <c r="F102" s="31" t="s">
        <v>15</v>
      </c>
      <c r="G102" s="31" t="s">
        <v>16</v>
      </c>
      <c r="H102" s="31" t="s">
        <v>17</v>
      </c>
      <c r="I102" s="31" t="s">
        <v>10</v>
      </c>
      <c r="J102" s="31" t="s">
        <v>22</v>
      </c>
      <c r="K102" s="31" t="s">
        <v>93</v>
      </c>
      <c r="L102" s="33">
        <v>350</v>
      </c>
      <c r="M102" s="150">
        <v>13706.404478000002</v>
      </c>
      <c r="N102" s="34">
        <v>-8636</v>
      </c>
      <c r="O102" s="34">
        <v>5657.3047232722793</v>
      </c>
      <c r="P102" s="30">
        <v>4508.0044780000026</v>
      </c>
      <c r="Q102" s="35">
        <v>320.292349</v>
      </c>
      <c r="R102" s="36">
        <v>0</v>
      </c>
      <c r="S102" s="36">
        <v>0</v>
      </c>
      <c r="T102" s="36">
        <v>715.00581427880957</v>
      </c>
      <c r="U102" s="37">
        <v>715.00966994997395</v>
      </c>
      <c r="V102" s="38">
        <v>1035.3020189499739</v>
      </c>
      <c r="W102" s="34">
        <v>5543.3064969499765</v>
      </c>
      <c r="X102" s="34">
        <v>829.00789627227641</v>
      </c>
      <c r="Y102" s="33">
        <v>4714.2986006777001</v>
      </c>
      <c r="Z102" s="144">
        <v>0</v>
      </c>
      <c r="AA102" s="34">
        <v>1763.2808061956557</v>
      </c>
      <c r="AB102" s="34">
        <v>1084.6518074214953</v>
      </c>
      <c r="AC102" s="34">
        <v>5325.03</v>
      </c>
      <c r="AD102" s="34">
        <v>76</v>
      </c>
      <c r="AE102" s="34">
        <v>0</v>
      </c>
      <c r="AF102" s="34">
        <v>8248.9626136171501</v>
      </c>
      <c r="AG102" s="136">
        <v>4918</v>
      </c>
      <c r="AH102" s="34">
        <v>5063.6000000000004</v>
      </c>
      <c r="AI102" s="34">
        <v>41</v>
      </c>
      <c r="AJ102" s="34">
        <v>186.60000000000002</v>
      </c>
      <c r="AK102" s="34">
        <v>145.60000000000002</v>
      </c>
      <c r="AL102" s="34">
        <v>4877</v>
      </c>
      <c r="AM102" s="34">
        <v>4877</v>
      </c>
      <c r="AN102" s="34">
        <v>0</v>
      </c>
      <c r="AO102" s="34">
        <v>4508.0044780000026</v>
      </c>
      <c r="AP102" s="34">
        <v>4362.4044780000022</v>
      </c>
      <c r="AQ102" s="34">
        <v>145.60000000000036</v>
      </c>
      <c r="AR102" s="34">
        <v>-8636</v>
      </c>
      <c r="AS102" s="34">
        <v>0</v>
      </c>
    </row>
    <row r="103" spans="2:45" s="1" customFormat="1" ht="13.8">
      <c r="B103" s="31" t="s">
        <v>1223</v>
      </c>
      <c r="C103" s="32" t="s">
        <v>728</v>
      </c>
      <c r="D103" s="31" t="s">
        <v>729</v>
      </c>
      <c r="E103" s="31" t="s">
        <v>14</v>
      </c>
      <c r="F103" s="31" t="s">
        <v>15</v>
      </c>
      <c r="G103" s="31" t="s">
        <v>16</v>
      </c>
      <c r="H103" s="31" t="s">
        <v>17</v>
      </c>
      <c r="I103" s="31" t="s">
        <v>10</v>
      </c>
      <c r="J103" s="31" t="s">
        <v>11</v>
      </c>
      <c r="K103" s="31" t="s">
        <v>730</v>
      </c>
      <c r="L103" s="33">
        <v>3849</v>
      </c>
      <c r="M103" s="150">
        <v>229656.55597099999</v>
      </c>
      <c r="N103" s="34">
        <v>-105233</v>
      </c>
      <c r="O103" s="34">
        <v>60219.144845656265</v>
      </c>
      <c r="P103" s="30">
        <v>310720.21156810003</v>
      </c>
      <c r="Q103" s="35">
        <v>8653.3595609999993</v>
      </c>
      <c r="R103" s="36">
        <v>0</v>
      </c>
      <c r="S103" s="36">
        <v>288.06230971439629</v>
      </c>
      <c r="T103" s="36">
        <v>7409.9376902856038</v>
      </c>
      <c r="U103" s="37">
        <v>7698.0415114898788</v>
      </c>
      <c r="V103" s="38">
        <v>16351.401072489878</v>
      </c>
      <c r="W103" s="34">
        <v>327071.61264058988</v>
      </c>
      <c r="X103" s="34">
        <v>540.11683071433799</v>
      </c>
      <c r="Y103" s="33">
        <v>326531.49580987555</v>
      </c>
      <c r="Z103" s="144">
        <v>0</v>
      </c>
      <c r="AA103" s="34">
        <v>4717.2549088038904</v>
      </c>
      <c r="AB103" s="34">
        <v>29625.165740625423</v>
      </c>
      <c r="AC103" s="34">
        <v>49391.630000000005</v>
      </c>
      <c r="AD103" s="34">
        <v>1369.5008285201295</v>
      </c>
      <c r="AE103" s="34">
        <v>0</v>
      </c>
      <c r="AF103" s="34">
        <v>85103.551477949455</v>
      </c>
      <c r="AG103" s="136">
        <v>208917</v>
      </c>
      <c r="AH103" s="34">
        <v>211568.65559710001</v>
      </c>
      <c r="AI103" s="34">
        <v>20314</v>
      </c>
      <c r="AJ103" s="34">
        <v>22965.655597100002</v>
      </c>
      <c r="AK103" s="34">
        <v>2651.6555971000016</v>
      </c>
      <c r="AL103" s="34">
        <v>188603</v>
      </c>
      <c r="AM103" s="34">
        <v>188603</v>
      </c>
      <c r="AN103" s="34">
        <v>0</v>
      </c>
      <c r="AO103" s="34">
        <v>310720.21156810003</v>
      </c>
      <c r="AP103" s="34">
        <v>308068.55597100005</v>
      </c>
      <c r="AQ103" s="34">
        <v>2651.6555970999761</v>
      </c>
      <c r="AR103" s="34">
        <v>-105233</v>
      </c>
      <c r="AS103" s="34">
        <v>0</v>
      </c>
    </row>
    <row r="104" spans="2:45" s="1" customFormat="1" ht="13.8">
      <c r="B104" s="31" t="s">
        <v>1223</v>
      </c>
      <c r="C104" s="32" t="s">
        <v>1058</v>
      </c>
      <c r="D104" s="31" t="s">
        <v>1059</v>
      </c>
      <c r="E104" s="31" t="s">
        <v>14</v>
      </c>
      <c r="F104" s="31" t="s">
        <v>15</v>
      </c>
      <c r="G104" s="31" t="s">
        <v>16</v>
      </c>
      <c r="H104" s="31" t="s">
        <v>17</v>
      </c>
      <c r="I104" s="31" t="s">
        <v>10</v>
      </c>
      <c r="J104" s="31" t="s">
        <v>22</v>
      </c>
      <c r="K104" s="31" t="s">
        <v>1060</v>
      </c>
      <c r="L104" s="33">
        <v>829</v>
      </c>
      <c r="M104" s="150">
        <v>17530.140653000002</v>
      </c>
      <c r="N104" s="34">
        <v>-4448</v>
      </c>
      <c r="O104" s="34">
        <v>811.25647798437944</v>
      </c>
      <c r="P104" s="30">
        <v>34342.154718300008</v>
      </c>
      <c r="Q104" s="35">
        <v>0</v>
      </c>
      <c r="R104" s="36">
        <v>0</v>
      </c>
      <c r="S104" s="36">
        <v>0</v>
      </c>
      <c r="T104" s="36">
        <v>1658</v>
      </c>
      <c r="U104" s="37">
        <v>1658.0089407703585</v>
      </c>
      <c r="V104" s="38">
        <v>1658.0089407703585</v>
      </c>
      <c r="W104" s="34">
        <v>36000.163659070364</v>
      </c>
      <c r="X104" s="34">
        <v>0</v>
      </c>
      <c r="Y104" s="33">
        <v>36000.163659070364</v>
      </c>
      <c r="Z104" s="144">
        <v>0</v>
      </c>
      <c r="AA104" s="34">
        <v>581.52636347841622</v>
      </c>
      <c r="AB104" s="34">
        <v>2789.613124121714</v>
      </c>
      <c r="AC104" s="34">
        <v>11594.68</v>
      </c>
      <c r="AD104" s="34">
        <v>72</v>
      </c>
      <c r="AE104" s="34">
        <v>0</v>
      </c>
      <c r="AF104" s="34">
        <v>15037.819487600131</v>
      </c>
      <c r="AG104" s="136">
        <v>19507</v>
      </c>
      <c r="AH104" s="34">
        <v>21260.014065300002</v>
      </c>
      <c r="AI104" s="34">
        <v>0</v>
      </c>
      <c r="AJ104" s="34">
        <v>1753.0140653000003</v>
      </c>
      <c r="AK104" s="34">
        <v>1753.0140653000003</v>
      </c>
      <c r="AL104" s="34">
        <v>19507</v>
      </c>
      <c r="AM104" s="34">
        <v>19507</v>
      </c>
      <c r="AN104" s="34">
        <v>0</v>
      </c>
      <c r="AO104" s="34">
        <v>34342.154718300008</v>
      </c>
      <c r="AP104" s="34">
        <v>32589.140653000006</v>
      </c>
      <c r="AQ104" s="34">
        <v>1753.014065299998</v>
      </c>
      <c r="AR104" s="34">
        <v>-4448</v>
      </c>
      <c r="AS104" s="34">
        <v>0</v>
      </c>
    </row>
    <row r="105" spans="2:45" s="1" customFormat="1" ht="13.8">
      <c r="B105" s="31" t="s">
        <v>1223</v>
      </c>
      <c r="C105" s="32" t="s">
        <v>1207</v>
      </c>
      <c r="D105" s="31" t="s">
        <v>1208</v>
      </c>
      <c r="E105" s="31" t="s">
        <v>14</v>
      </c>
      <c r="F105" s="31" t="s">
        <v>15</v>
      </c>
      <c r="G105" s="31" t="s">
        <v>16</v>
      </c>
      <c r="H105" s="31" t="s">
        <v>17</v>
      </c>
      <c r="I105" s="31" t="s">
        <v>10</v>
      </c>
      <c r="J105" s="31" t="s">
        <v>22</v>
      </c>
      <c r="K105" s="31" t="s">
        <v>1209</v>
      </c>
      <c r="L105" s="33">
        <v>355</v>
      </c>
      <c r="M105" s="150">
        <v>6562.0420299999996</v>
      </c>
      <c r="N105" s="34">
        <v>7743</v>
      </c>
      <c r="O105" s="34">
        <v>0</v>
      </c>
      <c r="P105" s="30">
        <v>17777.297030000002</v>
      </c>
      <c r="Q105" s="35">
        <v>0</v>
      </c>
      <c r="R105" s="36">
        <v>0</v>
      </c>
      <c r="S105" s="36">
        <v>100.78703542861012</v>
      </c>
      <c r="T105" s="36">
        <v>609.21296457138988</v>
      </c>
      <c r="U105" s="37">
        <v>710.00382867729456</v>
      </c>
      <c r="V105" s="38">
        <v>710.00382867729456</v>
      </c>
      <c r="W105" s="34">
        <v>18487.300858677296</v>
      </c>
      <c r="X105" s="34">
        <v>100.78703542860967</v>
      </c>
      <c r="Y105" s="33">
        <v>18386.513823248686</v>
      </c>
      <c r="Z105" s="144">
        <v>0</v>
      </c>
      <c r="AA105" s="34">
        <v>410.20687976482111</v>
      </c>
      <c r="AB105" s="34">
        <v>739.60285527262783</v>
      </c>
      <c r="AC105" s="34">
        <v>6774.1200000000008</v>
      </c>
      <c r="AD105" s="34">
        <v>0</v>
      </c>
      <c r="AE105" s="34">
        <v>0</v>
      </c>
      <c r="AF105" s="34">
        <v>7923.92973503745</v>
      </c>
      <c r="AG105" s="136">
        <v>0</v>
      </c>
      <c r="AH105" s="34">
        <v>3472.2549999999997</v>
      </c>
      <c r="AI105" s="34">
        <v>0</v>
      </c>
      <c r="AJ105" s="34">
        <v>0</v>
      </c>
      <c r="AK105" s="34">
        <v>0</v>
      </c>
      <c r="AL105" s="34">
        <v>0</v>
      </c>
      <c r="AM105" s="34">
        <v>3472.2549999999997</v>
      </c>
      <c r="AN105" s="34">
        <v>3472.2549999999997</v>
      </c>
      <c r="AO105" s="34">
        <v>17777.297030000002</v>
      </c>
      <c r="AP105" s="34">
        <v>14305.042030000002</v>
      </c>
      <c r="AQ105" s="34">
        <v>3472.255000000001</v>
      </c>
      <c r="AR105" s="34">
        <v>7743</v>
      </c>
      <c r="AS105" s="34">
        <v>0</v>
      </c>
    </row>
    <row r="106" spans="2:45" s="1" customFormat="1" ht="13.8">
      <c r="B106" s="31" t="s">
        <v>1223</v>
      </c>
      <c r="C106" s="32" t="s">
        <v>823</v>
      </c>
      <c r="D106" s="31" t="s">
        <v>824</v>
      </c>
      <c r="E106" s="31" t="s">
        <v>14</v>
      </c>
      <c r="F106" s="31" t="s">
        <v>15</v>
      </c>
      <c r="G106" s="31" t="s">
        <v>16</v>
      </c>
      <c r="H106" s="31" t="s">
        <v>17</v>
      </c>
      <c r="I106" s="31" t="s">
        <v>10</v>
      </c>
      <c r="J106" s="31" t="s">
        <v>22</v>
      </c>
      <c r="K106" s="31" t="s">
        <v>825</v>
      </c>
      <c r="L106" s="33">
        <v>318</v>
      </c>
      <c r="M106" s="150">
        <v>5174.7988559999994</v>
      </c>
      <c r="N106" s="34">
        <v>357</v>
      </c>
      <c r="O106" s="34">
        <v>0</v>
      </c>
      <c r="P106" s="30">
        <v>-343.84314400000039</v>
      </c>
      <c r="Q106" s="35">
        <v>0</v>
      </c>
      <c r="R106" s="36">
        <v>343.84314400000039</v>
      </c>
      <c r="S106" s="36">
        <v>0</v>
      </c>
      <c r="T106" s="36">
        <v>292.15685599999961</v>
      </c>
      <c r="U106" s="37">
        <v>636.00342963205549</v>
      </c>
      <c r="V106" s="38">
        <v>636.00342963205549</v>
      </c>
      <c r="W106" s="34">
        <v>636.00342963205549</v>
      </c>
      <c r="X106" s="34">
        <v>0</v>
      </c>
      <c r="Y106" s="33">
        <v>636.00342963205549</v>
      </c>
      <c r="Z106" s="144">
        <v>0</v>
      </c>
      <c r="AA106" s="34">
        <v>889.80352351532463</v>
      </c>
      <c r="AB106" s="34">
        <v>1128.9766543945216</v>
      </c>
      <c r="AC106" s="34">
        <v>6516.21</v>
      </c>
      <c r="AD106" s="34">
        <v>0</v>
      </c>
      <c r="AE106" s="34">
        <v>0</v>
      </c>
      <c r="AF106" s="34">
        <v>8534.9901779098473</v>
      </c>
      <c r="AG106" s="136">
        <v>0</v>
      </c>
      <c r="AH106" s="34">
        <v>3110.3579999999997</v>
      </c>
      <c r="AI106" s="34">
        <v>0</v>
      </c>
      <c r="AJ106" s="34">
        <v>0</v>
      </c>
      <c r="AK106" s="34">
        <v>0</v>
      </c>
      <c r="AL106" s="34">
        <v>0</v>
      </c>
      <c r="AM106" s="34">
        <v>3110.3579999999997</v>
      </c>
      <c r="AN106" s="34">
        <v>3110.3579999999997</v>
      </c>
      <c r="AO106" s="34">
        <v>-343.84314400000039</v>
      </c>
      <c r="AP106" s="34">
        <v>-3454.2011440000001</v>
      </c>
      <c r="AQ106" s="34">
        <v>3110.3579999999997</v>
      </c>
      <c r="AR106" s="34">
        <v>357</v>
      </c>
      <c r="AS106" s="34">
        <v>0</v>
      </c>
    </row>
    <row r="107" spans="2:45" s="1" customFormat="1" ht="13.8">
      <c r="B107" s="31" t="s">
        <v>1223</v>
      </c>
      <c r="C107" s="32" t="s">
        <v>62</v>
      </c>
      <c r="D107" s="31" t="s">
        <v>63</v>
      </c>
      <c r="E107" s="31" t="s">
        <v>14</v>
      </c>
      <c r="F107" s="31" t="s">
        <v>15</v>
      </c>
      <c r="G107" s="31" t="s">
        <v>16</v>
      </c>
      <c r="H107" s="31" t="s">
        <v>17</v>
      </c>
      <c r="I107" s="31" t="s">
        <v>10</v>
      </c>
      <c r="J107" s="31" t="s">
        <v>22</v>
      </c>
      <c r="K107" s="31" t="s">
        <v>64</v>
      </c>
      <c r="L107" s="33">
        <v>77</v>
      </c>
      <c r="M107" s="150">
        <v>8050.1903320000001</v>
      </c>
      <c r="N107" s="34">
        <v>-6065</v>
      </c>
      <c r="O107" s="34">
        <v>4568.9526627957666</v>
      </c>
      <c r="P107" s="30">
        <v>-10518.790634800003</v>
      </c>
      <c r="Q107" s="35">
        <v>458.50261499999999</v>
      </c>
      <c r="R107" s="36">
        <v>10518.790634800003</v>
      </c>
      <c r="S107" s="36">
        <v>0</v>
      </c>
      <c r="T107" s="36">
        <v>2882.1114129336565</v>
      </c>
      <c r="U107" s="37">
        <v>13400.974312141263</v>
      </c>
      <c r="V107" s="38">
        <v>13859.476927141262</v>
      </c>
      <c r="W107" s="34">
        <v>13859.476927141262</v>
      </c>
      <c r="X107" s="34">
        <v>4110.4500477957663</v>
      </c>
      <c r="Y107" s="33">
        <v>9749.0268793454961</v>
      </c>
      <c r="Z107" s="144">
        <v>0</v>
      </c>
      <c r="AA107" s="34">
        <v>788.75210252357033</v>
      </c>
      <c r="AB107" s="34">
        <v>579.95713469976693</v>
      </c>
      <c r="AC107" s="34">
        <v>1331.1799999999998</v>
      </c>
      <c r="AD107" s="34">
        <v>1135.217589375</v>
      </c>
      <c r="AE107" s="34">
        <v>0</v>
      </c>
      <c r="AF107" s="34">
        <v>3835.1068265983372</v>
      </c>
      <c r="AG107" s="136">
        <v>16992</v>
      </c>
      <c r="AH107" s="34">
        <v>17797.019033199998</v>
      </c>
      <c r="AI107" s="34">
        <v>0</v>
      </c>
      <c r="AJ107" s="34">
        <v>805.01903320000008</v>
      </c>
      <c r="AK107" s="34">
        <v>805.01903320000008</v>
      </c>
      <c r="AL107" s="34">
        <v>16992</v>
      </c>
      <c r="AM107" s="34">
        <v>16992</v>
      </c>
      <c r="AN107" s="34">
        <v>0</v>
      </c>
      <c r="AO107" s="34">
        <v>-10518.790634800003</v>
      </c>
      <c r="AP107" s="34">
        <v>-11323.809668000004</v>
      </c>
      <c r="AQ107" s="34">
        <v>805.01903320000019</v>
      </c>
      <c r="AR107" s="34">
        <v>-6065</v>
      </c>
      <c r="AS107" s="34">
        <v>0</v>
      </c>
    </row>
    <row r="108" spans="2:45" s="1" customFormat="1" ht="13.8">
      <c r="B108" s="31" t="s">
        <v>1223</v>
      </c>
      <c r="C108" s="32" t="s">
        <v>1189</v>
      </c>
      <c r="D108" s="31" t="s">
        <v>1190</v>
      </c>
      <c r="E108" s="31" t="s">
        <v>14</v>
      </c>
      <c r="F108" s="31" t="s">
        <v>15</v>
      </c>
      <c r="G108" s="31" t="s">
        <v>16</v>
      </c>
      <c r="H108" s="31" t="s">
        <v>17</v>
      </c>
      <c r="I108" s="31" t="s">
        <v>10</v>
      </c>
      <c r="J108" s="31" t="s">
        <v>11</v>
      </c>
      <c r="K108" s="31" t="s">
        <v>1191</v>
      </c>
      <c r="L108" s="33">
        <v>1250</v>
      </c>
      <c r="M108" s="150">
        <v>19373.476502000001</v>
      </c>
      <c r="N108" s="34">
        <v>2813</v>
      </c>
      <c r="O108" s="34">
        <v>0</v>
      </c>
      <c r="P108" s="30">
        <v>34491.476502000005</v>
      </c>
      <c r="Q108" s="35">
        <v>309.047641</v>
      </c>
      <c r="R108" s="36">
        <v>0</v>
      </c>
      <c r="S108" s="36">
        <v>0</v>
      </c>
      <c r="T108" s="36">
        <v>2500</v>
      </c>
      <c r="U108" s="37">
        <v>2500.0134812580795</v>
      </c>
      <c r="V108" s="38">
        <v>2809.0611222580796</v>
      </c>
      <c r="W108" s="34">
        <v>37300.537624258082</v>
      </c>
      <c r="X108" s="34">
        <v>0</v>
      </c>
      <c r="Y108" s="33">
        <v>37300.537624258082</v>
      </c>
      <c r="Z108" s="144">
        <v>0</v>
      </c>
      <c r="AA108" s="34">
        <v>833.26738076464619</v>
      </c>
      <c r="AB108" s="34">
        <v>5595.7676232923341</v>
      </c>
      <c r="AC108" s="34">
        <v>22375.079999999998</v>
      </c>
      <c r="AD108" s="34">
        <v>559.70042204999993</v>
      </c>
      <c r="AE108" s="34">
        <v>0</v>
      </c>
      <c r="AF108" s="34">
        <v>29363.815426106976</v>
      </c>
      <c r="AG108" s="136">
        <v>17305</v>
      </c>
      <c r="AH108" s="34">
        <v>17305</v>
      </c>
      <c r="AI108" s="34">
        <v>0</v>
      </c>
      <c r="AJ108" s="34">
        <v>0</v>
      </c>
      <c r="AK108" s="34">
        <v>0</v>
      </c>
      <c r="AL108" s="34">
        <v>17305</v>
      </c>
      <c r="AM108" s="34">
        <v>17305</v>
      </c>
      <c r="AN108" s="34">
        <v>0</v>
      </c>
      <c r="AO108" s="34">
        <v>34491.476502000005</v>
      </c>
      <c r="AP108" s="34">
        <v>34491.476502000005</v>
      </c>
      <c r="AQ108" s="34">
        <v>0</v>
      </c>
      <c r="AR108" s="34">
        <v>2813</v>
      </c>
      <c r="AS108" s="34">
        <v>0</v>
      </c>
    </row>
    <row r="109" spans="2:45" s="1" customFormat="1" ht="13.8">
      <c r="B109" s="31" t="s">
        <v>1223</v>
      </c>
      <c r="C109" s="32" t="s">
        <v>166</v>
      </c>
      <c r="D109" s="31" t="s">
        <v>167</v>
      </c>
      <c r="E109" s="31" t="s">
        <v>14</v>
      </c>
      <c r="F109" s="31" t="s">
        <v>15</v>
      </c>
      <c r="G109" s="31" t="s">
        <v>16</v>
      </c>
      <c r="H109" s="31" t="s">
        <v>17</v>
      </c>
      <c r="I109" s="31" t="s">
        <v>10</v>
      </c>
      <c r="J109" s="31" t="s">
        <v>22</v>
      </c>
      <c r="K109" s="31" t="s">
        <v>168</v>
      </c>
      <c r="L109" s="33">
        <v>597</v>
      </c>
      <c r="M109" s="150">
        <v>17236.397891000001</v>
      </c>
      <c r="N109" s="34">
        <v>24366</v>
      </c>
      <c r="O109" s="34">
        <v>0</v>
      </c>
      <c r="P109" s="30">
        <v>45672.654890999998</v>
      </c>
      <c r="Q109" s="35">
        <v>526.27807600000006</v>
      </c>
      <c r="R109" s="36">
        <v>0</v>
      </c>
      <c r="S109" s="36">
        <v>0</v>
      </c>
      <c r="T109" s="36">
        <v>1194</v>
      </c>
      <c r="U109" s="37">
        <v>1194.0064386488589</v>
      </c>
      <c r="V109" s="38">
        <v>1720.2845146488589</v>
      </c>
      <c r="W109" s="34">
        <v>47392.93940564886</v>
      </c>
      <c r="X109" s="34">
        <v>0</v>
      </c>
      <c r="Y109" s="33">
        <v>47392.93940564886</v>
      </c>
      <c r="Z109" s="144">
        <v>0</v>
      </c>
      <c r="AA109" s="34">
        <v>1165.3881247664344</v>
      </c>
      <c r="AB109" s="34">
        <v>1675.3187276956733</v>
      </c>
      <c r="AC109" s="34">
        <v>10387.91</v>
      </c>
      <c r="AD109" s="34">
        <v>0</v>
      </c>
      <c r="AE109" s="34">
        <v>0</v>
      </c>
      <c r="AF109" s="34">
        <v>13228.616852462108</v>
      </c>
      <c r="AG109" s="136">
        <v>2595</v>
      </c>
      <c r="AH109" s="34">
        <v>5839.2569999999996</v>
      </c>
      <c r="AI109" s="34">
        <v>0</v>
      </c>
      <c r="AJ109" s="34">
        <v>0</v>
      </c>
      <c r="AK109" s="34">
        <v>0</v>
      </c>
      <c r="AL109" s="34">
        <v>2595</v>
      </c>
      <c r="AM109" s="34">
        <v>5839.2569999999996</v>
      </c>
      <c r="AN109" s="34">
        <v>3244.2569999999996</v>
      </c>
      <c r="AO109" s="34">
        <v>45672.654890999998</v>
      </c>
      <c r="AP109" s="34">
        <v>42428.397891000001</v>
      </c>
      <c r="AQ109" s="34">
        <v>3244.2569999999978</v>
      </c>
      <c r="AR109" s="34">
        <v>24366</v>
      </c>
      <c r="AS109" s="34">
        <v>0</v>
      </c>
    </row>
    <row r="110" spans="2:45" s="1" customFormat="1" ht="13.8">
      <c r="B110" s="31" t="s">
        <v>1223</v>
      </c>
      <c r="C110" s="32" t="s">
        <v>480</v>
      </c>
      <c r="D110" s="31" t="s">
        <v>481</v>
      </c>
      <c r="E110" s="31" t="s">
        <v>14</v>
      </c>
      <c r="F110" s="31" t="s">
        <v>15</v>
      </c>
      <c r="G110" s="31" t="s">
        <v>16</v>
      </c>
      <c r="H110" s="31" t="s">
        <v>17</v>
      </c>
      <c r="I110" s="31" t="s">
        <v>10</v>
      </c>
      <c r="J110" s="31" t="s">
        <v>22</v>
      </c>
      <c r="K110" s="31" t="s">
        <v>482</v>
      </c>
      <c r="L110" s="33">
        <v>664</v>
      </c>
      <c r="M110" s="150">
        <v>9116.918146</v>
      </c>
      <c r="N110" s="34">
        <v>-2345</v>
      </c>
      <c r="O110" s="34">
        <v>1433.3081854</v>
      </c>
      <c r="P110" s="30">
        <v>5290.6099606000007</v>
      </c>
      <c r="Q110" s="35">
        <v>0</v>
      </c>
      <c r="R110" s="36">
        <v>0</v>
      </c>
      <c r="S110" s="36">
        <v>0</v>
      </c>
      <c r="T110" s="36">
        <v>1328</v>
      </c>
      <c r="U110" s="37">
        <v>1328.0071612442919</v>
      </c>
      <c r="V110" s="38">
        <v>1328.0071612442919</v>
      </c>
      <c r="W110" s="34">
        <v>6618.6171218442923</v>
      </c>
      <c r="X110" s="34">
        <v>0</v>
      </c>
      <c r="Y110" s="33">
        <v>6618.6171218442923</v>
      </c>
      <c r="Z110" s="144">
        <v>0</v>
      </c>
      <c r="AA110" s="34">
        <v>923.75417358177162</v>
      </c>
      <c r="AB110" s="34">
        <v>3771.409676315965</v>
      </c>
      <c r="AC110" s="34">
        <v>11793.36</v>
      </c>
      <c r="AD110" s="34">
        <v>238.6</v>
      </c>
      <c r="AE110" s="34">
        <v>148.46</v>
      </c>
      <c r="AF110" s="34">
        <v>16875.583849897735</v>
      </c>
      <c r="AG110" s="136">
        <v>8136</v>
      </c>
      <c r="AH110" s="34">
        <v>9047.6918146000007</v>
      </c>
      <c r="AI110" s="34">
        <v>0</v>
      </c>
      <c r="AJ110" s="34">
        <v>911.69181460000004</v>
      </c>
      <c r="AK110" s="34">
        <v>911.69181460000004</v>
      </c>
      <c r="AL110" s="34">
        <v>8136</v>
      </c>
      <c r="AM110" s="34">
        <v>8136</v>
      </c>
      <c r="AN110" s="34">
        <v>0</v>
      </c>
      <c r="AO110" s="34">
        <v>5290.6099606000007</v>
      </c>
      <c r="AP110" s="34">
        <v>4378.9181460000009</v>
      </c>
      <c r="AQ110" s="34">
        <v>911.69181459999982</v>
      </c>
      <c r="AR110" s="34">
        <v>-2345</v>
      </c>
      <c r="AS110" s="34">
        <v>0</v>
      </c>
    </row>
    <row r="111" spans="2:45" s="1" customFormat="1" ht="13.8">
      <c r="B111" s="31" t="s">
        <v>1223</v>
      </c>
      <c r="C111" s="32" t="s">
        <v>1201</v>
      </c>
      <c r="D111" s="31" t="s">
        <v>1202</v>
      </c>
      <c r="E111" s="31" t="s">
        <v>14</v>
      </c>
      <c r="F111" s="31" t="s">
        <v>15</v>
      </c>
      <c r="G111" s="31" t="s">
        <v>16</v>
      </c>
      <c r="H111" s="31" t="s">
        <v>17</v>
      </c>
      <c r="I111" s="31" t="s">
        <v>10</v>
      </c>
      <c r="J111" s="31" t="s">
        <v>22</v>
      </c>
      <c r="K111" s="31" t="s">
        <v>1203</v>
      </c>
      <c r="L111" s="33">
        <v>139</v>
      </c>
      <c r="M111" s="150">
        <v>2707.800585</v>
      </c>
      <c r="N111" s="34">
        <v>-3733</v>
      </c>
      <c r="O111" s="34">
        <v>1893.8088412535769</v>
      </c>
      <c r="P111" s="30">
        <v>605.13964349999969</v>
      </c>
      <c r="Q111" s="35">
        <v>0</v>
      </c>
      <c r="R111" s="36">
        <v>0</v>
      </c>
      <c r="S111" s="36">
        <v>0</v>
      </c>
      <c r="T111" s="36">
        <v>1077.4854704362451</v>
      </c>
      <c r="U111" s="37">
        <v>1077.4912807801268</v>
      </c>
      <c r="V111" s="38">
        <v>1077.4912807801268</v>
      </c>
      <c r="W111" s="34">
        <v>1682.6309242801265</v>
      </c>
      <c r="X111" s="34">
        <v>1288.6691977535772</v>
      </c>
      <c r="Y111" s="33">
        <v>393.96172652654923</v>
      </c>
      <c r="Z111" s="144">
        <v>0</v>
      </c>
      <c r="AA111" s="34">
        <v>359.18090319517023</v>
      </c>
      <c r="AB111" s="34">
        <v>752.33860176801431</v>
      </c>
      <c r="AC111" s="34">
        <v>3468.21</v>
      </c>
      <c r="AD111" s="34">
        <v>0</v>
      </c>
      <c r="AE111" s="34">
        <v>0</v>
      </c>
      <c r="AF111" s="34">
        <v>4579.7295049631848</v>
      </c>
      <c r="AG111" s="136">
        <v>0</v>
      </c>
      <c r="AH111" s="34">
        <v>1630.3390584999997</v>
      </c>
      <c r="AI111" s="34">
        <v>0</v>
      </c>
      <c r="AJ111" s="34">
        <v>270.7800585</v>
      </c>
      <c r="AK111" s="34">
        <v>270.7800585</v>
      </c>
      <c r="AL111" s="34">
        <v>0</v>
      </c>
      <c r="AM111" s="34">
        <v>1359.5589999999997</v>
      </c>
      <c r="AN111" s="34">
        <v>1359.5589999999997</v>
      </c>
      <c r="AO111" s="34">
        <v>605.13964349999969</v>
      </c>
      <c r="AP111" s="34">
        <v>-1025.199415</v>
      </c>
      <c r="AQ111" s="34">
        <v>1630.3390584999997</v>
      </c>
      <c r="AR111" s="34">
        <v>-3733</v>
      </c>
      <c r="AS111" s="34">
        <v>0</v>
      </c>
    </row>
    <row r="112" spans="2:45" s="1" customFormat="1" ht="13.8">
      <c r="B112" s="31" t="s">
        <v>1223</v>
      </c>
      <c r="C112" s="32" t="s">
        <v>1061</v>
      </c>
      <c r="D112" s="31" t="s">
        <v>1062</v>
      </c>
      <c r="E112" s="31" t="s">
        <v>14</v>
      </c>
      <c r="F112" s="31" t="s">
        <v>15</v>
      </c>
      <c r="G112" s="31" t="s">
        <v>16</v>
      </c>
      <c r="H112" s="31" t="s">
        <v>17</v>
      </c>
      <c r="I112" s="31" t="s">
        <v>10</v>
      </c>
      <c r="J112" s="31" t="s">
        <v>11</v>
      </c>
      <c r="K112" s="31" t="s">
        <v>1063</v>
      </c>
      <c r="L112" s="33">
        <v>1540</v>
      </c>
      <c r="M112" s="150">
        <v>27827.284426000002</v>
      </c>
      <c r="N112" s="34">
        <v>1260</v>
      </c>
      <c r="O112" s="34">
        <v>0</v>
      </c>
      <c r="P112" s="30">
        <v>40593.884426000004</v>
      </c>
      <c r="Q112" s="35">
        <v>0</v>
      </c>
      <c r="R112" s="36">
        <v>0</v>
      </c>
      <c r="S112" s="36">
        <v>0</v>
      </c>
      <c r="T112" s="36">
        <v>3080</v>
      </c>
      <c r="U112" s="37">
        <v>3080.0166089099544</v>
      </c>
      <c r="V112" s="38">
        <v>3080.0166089099544</v>
      </c>
      <c r="W112" s="34">
        <v>43673.901034909955</v>
      </c>
      <c r="X112" s="34">
        <v>0</v>
      </c>
      <c r="Y112" s="33">
        <v>43673.901034909955</v>
      </c>
      <c r="Z112" s="144">
        <v>0</v>
      </c>
      <c r="AA112" s="34">
        <v>2490.7311366532754</v>
      </c>
      <c r="AB112" s="34">
        <v>4236.4272947657282</v>
      </c>
      <c r="AC112" s="34">
        <v>32308.659999999996</v>
      </c>
      <c r="AD112" s="34">
        <v>253.90026794395999</v>
      </c>
      <c r="AE112" s="34">
        <v>0</v>
      </c>
      <c r="AF112" s="34">
        <v>39289.718699362958</v>
      </c>
      <c r="AG112" s="136">
        <v>12743</v>
      </c>
      <c r="AH112" s="34">
        <v>17927.599999999999</v>
      </c>
      <c r="AI112" s="34">
        <v>695</v>
      </c>
      <c r="AJ112" s="34">
        <v>695</v>
      </c>
      <c r="AK112" s="34">
        <v>0</v>
      </c>
      <c r="AL112" s="34">
        <v>12048</v>
      </c>
      <c r="AM112" s="34">
        <v>17232.599999999999</v>
      </c>
      <c r="AN112" s="34">
        <v>5184.5999999999985</v>
      </c>
      <c r="AO112" s="34">
        <v>40593.884426000004</v>
      </c>
      <c r="AP112" s="34">
        <v>35409.284426000006</v>
      </c>
      <c r="AQ112" s="34">
        <v>5184.5999999999985</v>
      </c>
      <c r="AR112" s="34">
        <v>1260</v>
      </c>
      <c r="AS112" s="34">
        <v>0</v>
      </c>
    </row>
    <row r="113" spans="2:45" s="1" customFormat="1" ht="13.8">
      <c r="B113" s="31" t="s">
        <v>1223</v>
      </c>
      <c r="C113" s="32" t="s">
        <v>59</v>
      </c>
      <c r="D113" s="31" t="s">
        <v>60</v>
      </c>
      <c r="E113" s="31" t="s">
        <v>14</v>
      </c>
      <c r="F113" s="31" t="s">
        <v>15</v>
      </c>
      <c r="G113" s="31" t="s">
        <v>16</v>
      </c>
      <c r="H113" s="31" t="s">
        <v>17</v>
      </c>
      <c r="I113" s="31" t="s">
        <v>10</v>
      </c>
      <c r="J113" s="31" t="s">
        <v>22</v>
      </c>
      <c r="K113" s="31" t="s">
        <v>61</v>
      </c>
      <c r="L113" s="33">
        <v>153</v>
      </c>
      <c r="M113" s="150">
        <v>2562.4795100000001</v>
      </c>
      <c r="N113" s="34">
        <v>4429</v>
      </c>
      <c r="O113" s="34">
        <v>0</v>
      </c>
      <c r="P113" s="30">
        <v>8487.9725099999996</v>
      </c>
      <c r="Q113" s="35">
        <v>0</v>
      </c>
      <c r="R113" s="36">
        <v>0</v>
      </c>
      <c r="S113" s="36">
        <v>0</v>
      </c>
      <c r="T113" s="36">
        <v>306</v>
      </c>
      <c r="U113" s="37">
        <v>306.00165010598892</v>
      </c>
      <c r="V113" s="38">
        <v>306.00165010598892</v>
      </c>
      <c r="W113" s="34">
        <v>8793.9741601059886</v>
      </c>
      <c r="X113" s="34">
        <v>0</v>
      </c>
      <c r="Y113" s="33">
        <v>8793.9741601059886</v>
      </c>
      <c r="Z113" s="144">
        <v>0</v>
      </c>
      <c r="AA113" s="34">
        <v>0</v>
      </c>
      <c r="AB113" s="34">
        <v>473.71733299277514</v>
      </c>
      <c r="AC113" s="34">
        <v>2820.5299999999997</v>
      </c>
      <c r="AD113" s="34">
        <v>69.5</v>
      </c>
      <c r="AE113" s="34">
        <v>0</v>
      </c>
      <c r="AF113" s="34">
        <v>3363.7473329927748</v>
      </c>
      <c r="AG113" s="136">
        <v>0</v>
      </c>
      <c r="AH113" s="34">
        <v>1496.4929999999997</v>
      </c>
      <c r="AI113" s="34">
        <v>0</v>
      </c>
      <c r="AJ113" s="34">
        <v>0</v>
      </c>
      <c r="AK113" s="34">
        <v>0</v>
      </c>
      <c r="AL113" s="34">
        <v>0</v>
      </c>
      <c r="AM113" s="34">
        <v>1496.4929999999997</v>
      </c>
      <c r="AN113" s="34">
        <v>1496.4929999999997</v>
      </c>
      <c r="AO113" s="34">
        <v>8487.9725099999996</v>
      </c>
      <c r="AP113" s="34">
        <v>6991.4795100000001</v>
      </c>
      <c r="AQ113" s="34">
        <v>1496.4930000000004</v>
      </c>
      <c r="AR113" s="34">
        <v>4429</v>
      </c>
      <c r="AS113" s="34">
        <v>0</v>
      </c>
    </row>
    <row r="114" spans="2:45" s="1" customFormat="1" ht="13.8">
      <c r="B114" s="31" t="s">
        <v>1223</v>
      </c>
      <c r="C114" s="32" t="s">
        <v>441</v>
      </c>
      <c r="D114" s="31" t="s">
        <v>442</v>
      </c>
      <c r="E114" s="31" t="s">
        <v>14</v>
      </c>
      <c r="F114" s="31" t="s">
        <v>15</v>
      </c>
      <c r="G114" s="31" t="s">
        <v>16</v>
      </c>
      <c r="H114" s="31" t="s">
        <v>17</v>
      </c>
      <c r="I114" s="31" t="s">
        <v>10</v>
      </c>
      <c r="J114" s="31" t="s">
        <v>19</v>
      </c>
      <c r="K114" s="31" t="s">
        <v>443</v>
      </c>
      <c r="L114" s="33">
        <v>7770</v>
      </c>
      <c r="M114" s="150">
        <v>292512.32133499999</v>
      </c>
      <c r="N114" s="34">
        <v>-442458</v>
      </c>
      <c r="O114" s="34">
        <v>336257.84206449875</v>
      </c>
      <c r="P114" s="30">
        <v>-541193.83653149998</v>
      </c>
      <c r="Q114" s="35">
        <v>22311.351366999999</v>
      </c>
      <c r="R114" s="36">
        <v>541193.83653149998</v>
      </c>
      <c r="S114" s="36">
        <v>6923.8812765740877</v>
      </c>
      <c r="T114" s="36">
        <v>239754.60140786564</v>
      </c>
      <c r="U114" s="37">
        <v>787876.5678199674</v>
      </c>
      <c r="V114" s="38">
        <v>810187.91918696743</v>
      </c>
      <c r="W114" s="34">
        <v>810187.91918696743</v>
      </c>
      <c r="X114" s="34">
        <v>332987.16420807282</v>
      </c>
      <c r="Y114" s="33">
        <v>477200.75497889461</v>
      </c>
      <c r="Z114" s="144">
        <v>4832.0408762368743</v>
      </c>
      <c r="AA114" s="34">
        <v>87684.806606588565</v>
      </c>
      <c r="AB114" s="34">
        <v>86280.678254070139</v>
      </c>
      <c r="AC114" s="34">
        <v>110231.03999999999</v>
      </c>
      <c r="AD114" s="34">
        <v>6487.5529074985589</v>
      </c>
      <c r="AE114" s="34">
        <v>20312.38</v>
      </c>
      <c r="AF114" s="34">
        <v>315828.4986443941</v>
      </c>
      <c r="AG114" s="136">
        <v>0</v>
      </c>
      <c r="AH114" s="34">
        <v>114666.8421335</v>
      </c>
      <c r="AI114" s="34">
        <v>0</v>
      </c>
      <c r="AJ114" s="34">
        <v>29251.232133500002</v>
      </c>
      <c r="AK114" s="34">
        <v>29251.232133500002</v>
      </c>
      <c r="AL114" s="34">
        <v>0</v>
      </c>
      <c r="AM114" s="34">
        <v>85415.61</v>
      </c>
      <c r="AN114" s="34">
        <v>85415.61</v>
      </c>
      <c r="AO114" s="34">
        <v>-541193.83653149998</v>
      </c>
      <c r="AP114" s="34">
        <v>-655860.67866500001</v>
      </c>
      <c r="AQ114" s="34">
        <v>114666.84213350003</v>
      </c>
      <c r="AR114" s="34">
        <v>-442458</v>
      </c>
      <c r="AS114" s="34">
        <v>0</v>
      </c>
    </row>
    <row r="115" spans="2:45" s="1" customFormat="1" ht="13.8">
      <c r="B115" s="31" t="s">
        <v>1223</v>
      </c>
      <c r="C115" s="32" t="s">
        <v>50</v>
      </c>
      <c r="D115" s="31" t="s">
        <v>51</v>
      </c>
      <c r="E115" s="31" t="s">
        <v>14</v>
      </c>
      <c r="F115" s="31" t="s">
        <v>15</v>
      </c>
      <c r="G115" s="31" t="s">
        <v>16</v>
      </c>
      <c r="H115" s="31" t="s">
        <v>17</v>
      </c>
      <c r="I115" s="31" t="s">
        <v>10</v>
      </c>
      <c r="J115" s="31" t="s">
        <v>11</v>
      </c>
      <c r="K115" s="31" t="s">
        <v>52</v>
      </c>
      <c r="L115" s="33">
        <v>1245</v>
      </c>
      <c r="M115" s="150">
        <v>22283.45521</v>
      </c>
      <c r="N115" s="34">
        <v>26601</v>
      </c>
      <c r="O115" s="34">
        <v>0</v>
      </c>
      <c r="P115" s="30">
        <v>40833.005210000003</v>
      </c>
      <c r="Q115" s="35">
        <v>0</v>
      </c>
      <c r="R115" s="36">
        <v>0</v>
      </c>
      <c r="S115" s="36">
        <v>0</v>
      </c>
      <c r="T115" s="36">
        <v>2490</v>
      </c>
      <c r="U115" s="37">
        <v>2490.0134273330473</v>
      </c>
      <c r="V115" s="38">
        <v>2490.0134273330473</v>
      </c>
      <c r="W115" s="34">
        <v>43323.018637333051</v>
      </c>
      <c r="X115" s="34">
        <v>0</v>
      </c>
      <c r="Y115" s="33">
        <v>43323.018637333051</v>
      </c>
      <c r="Z115" s="144">
        <v>0</v>
      </c>
      <c r="AA115" s="34">
        <v>848.94245636350934</v>
      </c>
      <c r="AB115" s="34">
        <v>3553.0905384826992</v>
      </c>
      <c r="AC115" s="34">
        <v>21155.47</v>
      </c>
      <c r="AD115" s="34">
        <v>0</v>
      </c>
      <c r="AE115" s="34">
        <v>547.12</v>
      </c>
      <c r="AF115" s="34">
        <v>26104.62299484621</v>
      </c>
      <c r="AG115" s="136">
        <v>3866</v>
      </c>
      <c r="AH115" s="34">
        <v>13931.55</v>
      </c>
      <c r="AI115" s="34">
        <v>0</v>
      </c>
      <c r="AJ115" s="34">
        <v>0</v>
      </c>
      <c r="AK115" s="34">
        <v>0</v>
      </c>
      <c r="AL115" s="34">
        <v>3866</v>
      </c>
      <c r="AM115" s="34">
        <v>13931.55</v>
      </c>
      <c r="AN115" s="34">
        <v>10065.549999999999</v>
      </c>
      <c r="AO115" s="34">
        <v>40833.005210000003</v>
      </c>
      <c r="AP115" s="34">
        <v>30767.455210000004</v>
      </c>
      <c r="AQ115" s="34">
        <v>10065.550000000003</v>
      </c>
      <c r="AR115" s="34">
        <v>26601</v>
      </c>
      <c r="AS115" s="34">
        <v>0</v>
      </c>
    </row>
    <row r="116" spans="2:45" s="1" customFormat="1" ht="13.8">
      <c r="B116" s="31" t="s">
        <v>1223</v>
      </c>
      <c r="C116" s="32" t="s">
        <v>935</v>
      </c>
      <c r="D116" s="31" t="s">
        <v>936</v>
      </c>
      <c r="E116" s="31" t="s">
        <v>14</v>
      </c>
      <c r="F116" s="31" t="s">
        <v>15</v>
      </c>
      <c r="G116" s="31" t="s">
        <v>16</v>
      </c>
      <c r="H116" s="31" t="s">
        <v>17</v>
      </c>
      <c r="I116" s="31" t="s">
        <v>10</v>
      </c>
      <c r="J116" s="31" t="s">
        <v>19</v>
      </c>
      <c r="K116" s="31" t="s">
        <v>937</v>
      </c>
      <c r="L116" s="33">
        <v>9043</v>
      </c>
      <c r="M116" s="150">
        <v>782989.23735399998</v>
      </c>
      <c r="N116" s="34">
        <v>-616063</v>
      </c>
      <c r="O116" s="34">
        <v>277422.35138386523</v>
      </c>
      <c r="P116" s="30">
        <v>338137.83735399996</v>
      </c>
      <c r="Q116" s="35">
        <v>44762.309065000001</v>
      </c>
      <c r="R116" s="36">
        <v>0</v>
      </c>
      <c r="S116" s="36">
        <v>3692.9282800014184</v>
      </c>
      <c r="T116" s="36">
        <v>14393.071719998581</v>
      </c>
      <c r="U116" s="37">
        <v>18086.09752881345</v>
      </c>
      <c r="V116" s="38">
        <v>62848.406593813452</v>
      </c>
      <c r="W116" s="34">
        <v>400986.2439478134</v>
      </c>
      <c r="X116" s="34">
        <v>6924.240525001369</v>
      </c>
      <c r="Y116" s="33">
        <v>394062.00342281203</v>
      </c>
      <c r="Z116" s="144">
        <v>21386.868918420976</v>
      </c>
      <c r="AA116" s="34">
        <v>20966.030299744838</v>
      </c>
      <c r="AB116" s="34">
        <v>45514.348216816856</v>
      </c>
      <c r="AC116" s="34">
        <v>147948.69</v>
      </c>
      <c r="AD116" s="34">
        <v>1667.4537646825595</v>
      </c>
      <c r="AE116" s="34">
        <v>6523.38</v>
      </c>
      <c r="AF116" s="34">
        <v>244006.77119966524</v>
      </c>
      <c r="AG116" s="136">
        <v>224096</v>
      </c>
      <c r="AH116" s="34">
        <v>251379.6</v>
      </c>
      <c r="AI116" s="34">
        <v>0</v>
      </c>
      <c r="AJ116" s="34">
        <v>27283.600000000002</v>
      </c>
      <c r="AK116" s="34">
        <v>27283.600000000002</v>
      </c>
      <c r="AL116" s="34">
        <v>224096</v>
      </c>
      <c r="AM116" s="34">
        <v>224096</v>
      </c>
      <c r="AN116" s="34">
        <v>0</v>
      </c>
      <c r="AO116" s="34">
        <v>338137.83735399996</v>
      </c>
      <c r="AP116" s="34">
        <v>310854.23735399998</v>
      </c>
      <c r="AQ116" s="34">
        <v>27283.599999999977</v>
      </c>
      <c r="AR116" s="34">
        <v>-616063</v>
      </c>
      <c r="AS116" s="34">
        <v>0</v>
      </c>
    </row>
    <row r="117" spans="2:45" s="1" customFormat="1" ht="13.8">
      <c r="B117" s="31" t="s">
        <v>1223</v>
      </c>
      <c r="C117" s="32" t="s">
        <v>1070</v>
      </c>
      <c r="D117" s="31" t="s">
        <v>1071</v>
      </c>
      <c r="E117" s="31" t="s">
        <v>14</v>
      </c>
      <c r="F117" s="31" t="s">
        <v>15</v>
      </c>
      <c r="G117" s="31" t="s">
        <v>16</v>
      </c>
      <c r="H117" s="31" t="s">
        <v>17</v>
      </c>
      <c r="I117" s="31" t="s">
        <v>10</v>
      </c>
      <c r="J117" s="31" t="s">
        <v>11</v>
      </c>
      <c r="K117" s="31" t="s">
        <v>1072</v>
      </c>
      <c r="L117" s="33">
        <v>2548</v>
      </c>
      <c r="M117" s="150">
        <v>227952.53734000001</v>
      </c>
      <c r="N117" s="34">
        <v>-33163</v>
      </c>
      <c r="O117" s="34">
        <v>8279.6568116808739</v>
      </c>
      <c r="P117" s="30">
        <v>253784.53734000004</v>
      </c>
      <c r="Q117" s="35">
        <v>11618.574434</v>
      </c>
      <c r="R117" s="36">
        <v>0</v>
      </c>
      <c r="S117" s="36">
        <v>0</v>
      </c>
      <c r="T117" s="36">
        <v>5096</v>
      </c>
      <c r="U117" s="37">
        <v>5096.0274801964688</v>
      </c>
      <c r="V117" s="38">
        <v>16714.601914196468</v>
      </c>
      <c r="W117" s="34">
        <v>270499.13925419649</v>
      </c>
      <c r="X117" s="34">
        <v>0</v>
      </c>
      <c r="Y117" s="33">
        <v>270499.13925419649</v>
      </c>
      <c r="Z117" s="144">
        <v>0</v>
      </c>
      <c r="AA117" s="34">
        <v>16847.592760581632</v>
      </c>
      <c r="AB117" s="34">
        <v>25605.325585729151</v>
      </c>
      <c r="AC117" s="34">
        <v>34430.199999999997</v>
      </c>
      <c r="AD117" s="34">
        <v>2157</v>
      </c>
      <c r="AE117" s="34">
        <v>3368.5</v>
      </c>
      <c r="AF117" s="34">
        <v>82408.618346310774</v>
      </c>
      <c r="AG117" s="136">
        <v>58765</v>
      </c>
      <c r="AH117" s="34">
        <v>79242</v>
      </c>
      <c r="AI117" s="34">
        <v>0</v>
      </c>
      <c r="AJ117" s="34">
        <v>20477</v>
      </c>
      <c r="AK117" s="34">
        <v>20477</v>
      </c>
      <c r="AL117" s="34">
        <v>58765</v>
      </c>
      <c r="AM117" s="34">
        <v>58765</v>
      </c>
      <c r="AN117" s="34">
        <v>0</v>
      </c>
      <c r="AO117" s="34">
        <v>253784.53734000004</v>
      </c>
      <c r="AP117" s="34">
        <v>233307.53734000004</v>
      </c>
      <c r="AQ117" s="34">
        <v>20477</v>
      </c>
      <c r="AR117" s="34">
        <v>-33163</v>
      </c>
      <c r="AS117" s="34">
        <v>0</v>
      </c>
    </row>
    <row r="118" spans="2:45" s="1" customFormat="1" ht="13.8">
      <c r="B118" s="31" t="s">
        <v>1223</v>
      </c>
      <c r="C118" s="32" t="s">
        <v>549</v>
      </c>
      <c r="D118" s="31" t="s">
        <v>550</v>
      </c>
      <c r="E118" s="31" t="s">
        <v>14</v>
      </c>
      <c r="F118" s="31" t="s">
        <v>15</v>
      </c>
      <c r="G118" s="31" t="s">
        <v>16</v>
      </c>
      <c r="H118" s="31" t="s">
        <v>17</v>
      </c>
      <c r="I118" s="31" t="s">
        <v>10</v>
      </c>
      <c r="J118" s="31" t="s">
        <v>22</v>
      </c>
      <c r="K118" s="31" t="s">
        <v>551</v>
      </c>
      <c r="L118" s="33">
        <v>298</v>
      </c>
      <c r="M118" s="150">
        <v>3417.124151</v>
      </c>
      <c r="N118" s="34">
        <v>-2612</v>
      </c>
      <c r="O118" s="34">
        <v>1904.8771454506814</v>
      </c>
      <c r="P118" s="30">
        <v>-1213.1634339000011</v>
      </c>
      <c r="Q118" s="35">
        <v>0</v>
      </c>
      <c r="R118" s="36">
        <v>1213.1634339000011</v>
      </c>
      <c r="S118" s="36">
        <v>0</v>
      </c>
      <c r="T118" s="36">
        <v>1554.312841489766</v>
      </c>
      <c r="U118" s="37">
        <v>2767.491199014526</v>
      </c>
      <c r="V118" s="38">
        <v>2767.491199014526</v>
      </c>
      <c r="W118" s="34">
        <v>2767.491199014526</v>
      </c>
      <c r="X118" s="34">
        <v>1904.8771454506814</v>
      </c>
      <c r="Y118" s="33">
        <v>862.61405356384466</v>
      </c>
      <c r="Z118" s="144">
        <v>0</v>
      </c>
      <c r="AA118" s="34">
        <v>523.26489137220369</v>
      </c>
      <c r="AB118" s="34">
        <v>2098.3870376640634</v>
      </c>
      <c r="AC118" s="34">
        <v>5542.04</v>
      </c>
      <c r="AD118" s="34">
        <v>0</v>
      </c>
      <c r="AE118" s="34">
        <v>0</v>
      </c>
      <c r="AF118" s="34">
        <v>8163.6919290362675</v>
      </c>
      <c r="AG118" s="136">
        <v>3422</v>
      </c>
      <c r="AH118" s="34">
        <v>3763.7124150999998</v>
      </c>
      <c r="AI118" s="34">
        <v>0</v>
      </c>
      <c r="AJ118" s="34">
        <v>341.71241510000004</v>
      </c>
      <c r="AK118" s="34">
        <v>341.71241510000004</v>
      </c>
      <c r="AL118" s="34">
        <v>3422</v>
      </c>
      <c r="AM118" s="34">
        <v>3422</v>
      </c>
      <c r="AN118" s="34">
        <v>0</v>
      </c>
      <c r="AO118" s="34">
        <v>-1213.1634339000011</v>
      </c>
      <c r="AP118" s="34">
        <v>-1554.8758490000012</v>
      </c>
      <c r="AQ118" s="34">
        <v>341.71241510000004</v>
      </c>
      <c r="AR118" s="34">
        <v>-2612</v>
      </c>
      <c r="AS118" s="34">
        <v>0</v>
      </c>
    </row>
    <row r="119" spans="2:45" s="1" customFormat="1" ht="13.8">
      <c r="B119" s="31" t="s">
        <v>1223</v>
      </c>
      <c r="C119" s="32" t="s">
        <v>618</v>
      </c>
      <c r="D119" s="31" t="s">
        <v>619</v>
      </c>
      <c r="E119" s="31" t="s">
        <v>14</v>
      </c>
      <c r="F119" s="31" t="s">
        <v>15</v>
      </c>
      <c r="G119" s="31" t="s">
        <v>16</v>
      </c>
      <c r="H119" s="31" t="s">
        <v>17</v>
      </c>
      <c r="I119" s="31" t="s">
        <v>10</v>
      </c>
      <c r="J119" s="31" t="s">
        <v>22</v>
      </c>
      <c r="K119" s="31" t="s">
        <v>620</v>
      </c>
      <c r="L119" s="33">
        <v>434</v>
      </c>
      <c r="M119" s="150">
        <v>6001.3561520000003</v>
      </c>
      <c r="N119" s="34">
        <v>-2379</v>
      </c>
      <c r="O119" s="34">
        <v>1778.8643847999999</v>
      </c>
      <c r="P119" s="30">
        <v>-739.50823279999895</v>
      </c>
      <c r="Q119" s="35">
        <v>0</v>
      </c>
      <c r="R119" s="36">
        <v>739.50823279999895</v>
      </c>
      <c r="S119" s="36">
        <v>0</v>
      </c>
      <c r="T119" s="36">
        <v>1482.0473604582644</v>
      </c>
      <c r="U119" s="37">
        <v>2221.5675730039798</v>
      </c>
      <c r="V119" s="38">
        <v>2221.5675730039798</v>
      </c>
      <c r="W119" s="34">
        <v>2221.5675730039798</v>
      </c>
      <c r="X119" s="34">
        <v>1778.8643848000002</v>
      </c>
      <c r="Y119" s="33">
        <v>442.70318820397961</v>
      </c>
      <c r="Z119" s="144">
        <v>0</v>
      </c>
      <c r="AA119" s="34">
        <v>909.04096351594842</v>
      </c>
      <c r="AB119" s="34">
        <v>2127.5608749261096</v>
      </c>
      <c r="AC119" s="34">
        <v>7732.96</v>
      </c>
      <c r="AD119" s="34">
        <v>0</v>
      </c>
      <c r="AE119" s="34">
        <v>0</v>
      </c>
      <c r="AF119" s="34">
        <v>10769.561838442058</v>
      </c>
      <c r="AG119" s="136">
        <v>14104</v>
      </c>
      <c r="AH119" s="34">
        <v>14704.135615200001</v>
      </c>
      <c r="AI119" s="34">
        <v>0</v>
      </c>
      <c r="AJ119" s="34">
        <v>600.13561520000007</v>
      </c>
      <c r="AK119" s="34">
        <v>600.13561520000007</v>
      </c>
      <c r="AL119" s="34">
        <v>14104</v>
      </c>
      <c r="AM119" s="34">
        <v>14104</v>
      </c>
      <c r="AN119" s="34">
        <v>0</v>
      </c>
      <c r="AO119" s="34">
        <v>-739.50823279999895</v>
      </c>
      <c r="AP119" s="34">
        <v>-1339.643847999999</v>
      </c>
      <c r="AQ119" s="34">
        <v>600.13561520000007</v>
      </c>
      <c r="AR119" s="34">
        <v>-2379</v>
      </c>
      <c r="AS119" s="34">
        <v>0</v>
      </c>
    </row>
    <row r="120" spans="2:45" s="1" customFormat="1" ht="13.8">
      <c r="B120" s="31" t="s">
        <v>1223</v>
      </c>
      <c r="C120" s="32" t="s">
        <v>333</v>
      </c>
      <c r="D120" s="31" t="s">
        <v>334</v>
      </c>
      <c r="E120" s="31" t="s">
        <v>14</v>
      </c>
      <c r="F120" s="31" t="s">
        <v>15</v>
      </c>
      <c r="G120" s="31" t="s">
        <v>16</v>
      </c>
      <c r="H120" s="31" t="s">
        <v>17</v>
      </c>
      <c r="I120" s="31" t="s">
        <v>10</v>
      </c>
      <c r="J120" s="31" t="s">
        <v>22</v>
      </c>
      <c r="K120" s="31" t="s">
        <v>335</v>
      </c>
      <c r="L120" s="33">
        <v>870</v>
      </c>
      <c r="M120" s="150">
        <v>38535.408267000006</v>
      </c>
      <c r="N120" s="34">
        <v>-80830</v>
      </c>
      <c r="O120" s="34">
        <v>78126.352213008606</v>
      </c>
      <c r="P120" s="30">
        <v>-32370.591732999994</v>
      </c>
      <c r="Q120" s="35">
        <v>2505.7053230000001</v>
      </c>
      <c r="R120" s="36">
        <v>32370.591732999994</v>
      </c>
      <c r="S120" s="36">
        <v>732.12696000028109</v>
      </c>
      <c r="T120" s="36">
        <v>62374.606633035815</v>
      </c>
      <c r="U120" s="37">
        <v>95477.840187821494</v>
      </c>
      <c r="V120" s="38">
        <v>97983.545510821496</v>
      </c>
      <c r="W120" s="34">
        <v>97983.545510821496</v>
      </c>
      <c r="X120" s="34">
        <v>77633.996030008901</v>
      </c>
      <c r="Y120" s="33">
        <v>20349.549480812595</v>
      </c>
      <c r="Z120" s="144">
        <v>5658.6737714185647</v>
      </c>
      <c r="AA120" s="34">
        <v>1568.7856862721828</v>
      </c>
      <c r="AB120" s="34">
        <v>2894.4307807116297</v>
      </c>
      <c r="AC120" s="34">
        <v>15109.490000000002</v>
      </c>
      <c r="AD120" s="34">
        <v>423.48529912499998</v>
      </c>
      <c r="AE120" s="34">
        <v>90.84</v>
      </c>
      <c r="AF120" s="34">
        <v>25745.705537527381</v>
      </c>
      <c r="AG120" s="136">
        <v>33304</v>
      </c>
      <c r="AH120" s="34">
        <v>33594</v>
      </c>
      <c r="AI120" s="34">
        <v>0</v>
      </c>
      <c r="AJ120" s="34">
        <v>290</v>
      </c>
      <c r="AK120" s="34">
        <v>290</v>
      </c>
      <c r="AL120" s="34">
        <v>33304</v>
      </c>
      <c r="AM120" s="34">
        <v>33304</v>
      </c>
      <c r="AN120" s="34">
        <v>0</v>
      </c>
      <c r="AO120" s="34">
        <v>-32370.591732999994</v>
      </c>
      <c r="AP120" s="34">
        <v>-32660.591732999994</v>
      </c>
      <c r="AQ120" s="34">
        <v>290</v>
      </c>
      <c r="AR120" s="34">
        <v>-80830</v>
      </c>
      <c r="AS120" s="34">
        <v>0</v>
      </c>
    </row>
    <row r="121" spans="2:45" s="1" customFormat="1" ht="13.8">
      <c r="B121" s="31" t="s">
        <v>1223</v>
      </c>
      <c r="C121" s="32" t="s">
        <v>890</v>
      </c>
      <c r="D121" s="31" t="s">
        <v>891</v>
      </c>
      <c r="E121" s="31" t="s">
        <v>14</v>
      </c>
      <c r="F121" s="31" t="s">
        <v>15</v>
      </c>
      <c r="G121" s="31" t="s">
        <v>16</v>
      </c>
      <c r="H121" s="31" t="s">
        <v>17</v>
      </c>
      <c r="I121" s="31" t="s">
        <v>10</v>
      </c>
      <c r="J121" s="31" t="s">
        <v>11</v>
      </c>
      <c r="K121" s="31" t="s">
        <v>892</v>
      </c>
      <c r="L121" s="33">
        <v>4409</v>
      </c>
      <c r="M121" s="150">
        <v>197455.75532300002</v>
      </c>
      <c r="N121" s="34">
        <v>-46349</v>
      </c>
      <c r="O121" s="34">
        <v>21734.11045032963</v>
      </c>
      <c r="P121" s="30">
        <v>210062.96532300001</v>
      </c>
      <c r="Q121" s="35">
        <v>9298.2399640000003</v>
      </c>
      <c r="R121" s="36">
        <v>0</v>
      </c>
      <c r="S121" s="36">
        <v>0</v>
      </c>
      <c r="T121" s="36">
        <v>8818</v>
      </c>
      <c r="U121" s="37">
        <v>8818.0475510934975</v>
      </c>
      <c r="V121" s="38">
        <v>18116.2875150935</v>
      </c>
      <c r="W121" s="34">
        <v>228179.2528380935</v>
      </c>
      <c r="X121" s="34">
        <v>-2.9103829999999999E-11</v>
      </c>
      <c r="Y121" s="33">
        <v>228179.25283809353</v>
      </c>
      <c r="Z121" s="144">
        <v>0</v>
      </c>
      <c r="AA121" s="34">
        <v>13226.050849385694</v>
      </c>
      <c r="AB121" s="34">
        <v>23155.859382822022</v>
      </c>
      <c r="AC121" s="34">
        <v>55425.58</v>
      </c>
      <c r="AD121" s="34">
        <v>2317.2829639666775</v>
      </c>
      <c r="AE121" s="34">
        <v>772.83</v>
      </c>
      <c r="AF121" s="34">
        <v>94897.603196174401</v>
      </c>
      <c r="AG121" s="136">
        <v>19575</v>
      </c>
      <c r="AH121" s="34">
        <v>58956.21</v>
      </c>
      <c r="AI121" s="34">
        <v>0</v>
      </c>
      <c r="AJ121" s="34">
        <v>9619.5</v>
      </c>
      <c r="AK121" s="34">
        <v>9619.5</v>
      </c>
      <c r="AL121" s="34">
        <v>19575</v>
      </c>
      <c r="AM121" s="34">
        <v>49336.71</v>
      </c>
      <c r="AN121" s="34">
        <v>29761.71</v>
      </c>
      <c r="AO121" s="34">
        <v>210062.96532300001</v>
      </c>
      <c r="AP121" s="34">
        <v>170681.75532300002</v>
      </c>
      <c r="AQ121" s="34">
        <v>39381.209999999992</v>
      </c>
      <c r="AR121" s="34">
        <v>-46349</v>
      </c>
      <c r="AS121" s="34">
        <v>0</v>
      </c>
    </row>
    <row r="122" spans="2:45" s="1" customFormat="1" ht="13.8">
      <c r="B122" s="31" t="s">
        <v>1223</v>
      </c>
      <c r="C122" s="32" t="s">
        <v>345</v>
      </c>
      <c r="D122" s="31" t="s">
        <v>346</v>
      </c>
      <c r="E122" s="31" t="s">
        <v>14</v>
      </c>
      <c r="F122" s="31" t="s">
        <v>15</v>
      </c>
      <c r="G122" s="31" t="s">
        <v>16</v>
      </c>
      <c r="H122" s="31" t="s">
        <v>17</v>
      </c>
      <c r="I122" s="31" t="s">
        <v>10</v>
      </c>
      <c r="J122" s="31" t="s">
        <v>22</v>
      </c>
      <c r="K122" s="31" t="s">
        <v>347</v>
      </c>
      <c r="L122" s="33">
        <v>453</v>
      </c>
      <c r="M122" s="150">
        <v>8336.8062119999995</v>
      </c>
      <c r="N122" s="34">
        <v>-2192</v>
      </c>
      <c r="O122" s="34">
        <v>131.42489900544311</v>
      </c>
      <c r="P122" s="30">
        <v>11409.279833199998</v>
      </c>
      <c r="Q122" s="35">
        <v>429.99144000000001</v>
      </c>
      <c r="R122" s="36">
        <v>0</v>
      </c>
      <c r="S122" s="36">
        <v>0</v>
      </c>
      <c r="T122" s="36">
        <v>906</v>
      </c>
      <c r="U122" s="37">
        <v>906.00488560792803</v>
      </c>
      <c r="V122" s="38">
        <v>1335.9963256079282</v>
      </c>
      <c r="W122" s="34">
        <v>12745.276158807927</v>
      </c>
      <c r="X122" s="34">
        <v>0</v>
      </c>
      <c r="Y122" s="33">
        <v>12745.276158807927</v>
      </c>
      <c r="Z122" s="144">
        <v>0</v>
      </c>
      <c r="AA122" s="34">
        <v>417.54481235088201</v>
      </c>
      <c r="AB122" s="34">
        <v>1745.3534160031168</v>
      </c>
      <c r="AC122" s="34">
        <v>7028.25</v>
      </c>
      <c r="AD122" s="34">
        <v>0</v>
      </c>
      <c r="AE122" s="34">
        <v>0</v>
      </c>
      <c r="AF122" s="34">
        <v>9191.148228353999</v>
      </c>
      <c r="AG122" s="136">
        <v>0</v>
      </c>
      <c r="AH122" s="34">
        <v>5264.4736211999998</v>
      </c>
      <c r="AI122" s="34">
        <v>0</v>
      </c>
      <c r="AJ122" s="34">
        <v>833.68062120000002</v>
      </c>
      <c r="AK122" s="34">
        <v>833.68062120000002</v>
      </c>
      <c r="AL122" s="34">
        <v>0</v>
      </c>
      <c r="AM122" s="34">
        <v>4430.7929999999997</v>
      </c>
      <c r="AN122" s="34">
        <v>4430.7929999999997</v>
      </c>
      <c r="AO122" s="34">
        <v>11409.279833199998</v>
      </c>
      <c r="AP122" s="34">
        <v>6144.8062119999995</v>
      </c>
      <c r="AQ122" s="34">
        <v>5264.4736211999989</v>
      </c>
      <c r="AR122" s="34">
        <v>-2192</v>
      </c>
      <c r="AS122" s="34">
        <v>0</v>
      </c>
    </row>
    <row r="123" spans="2:45" s="1" customFormat="1" ht="13.8">
      <c r="B123" s="31" t="s">
        <v>1223</v>
      </c>
      <c r="C123" s="32" t="s">
        <v>911</v>
      </c>
      <c r="D123" s="31" t="s">
        <v>912</v>
      </c>
      <c r="E123" s="31" t="s">
        <v>14</v>
      </c>
      <c r="F123" s="31" t="s">
        <v>15</v>
      </c>
      <c r="G123" s="31" t="s">
        <v>16</v>
      </c>
      <c r="H123" s="31" t="s">
        <v>17</v>
      </c>
      <c r="I123" s="31" t="s">
        <v>10</v>
      </c>
      <c r="J123" s="31" t="s">
        <v>22</v>
      </c>
      <c r="K123" s="31" t="s">
        <v>913</v>
      </c>
      <c r="L123" s="33">
        <v>715</v>
      </c>
      <c r="M123" s="150">
        <v>14681.137563000002</v>
      </c>
      <c r="N123" s="34">
        <v>1791</v>
      </c>
      <c r="O123" s="34">
        <v>0</v>
      </c>
      <c r="P123" s="30">
        <v>22079.552563000005</v>
      </c>
      <c r="Q123" s="35">
        <v>372.80655300000001</v>
      </c>
      <c r="R123" s="36">
        <v>0</v>
      </c>
      <c r="S123" s="36">
        <v>0</v>
      </c>
      <c r="T123" s="36">
        <v>1430</v>
      </c>
      <c r="U123" s="37">
        <v>1430.0077112796216</v>
      </c>
      <c r="V123" s="38">
        <v>1802.8142642796215</v>
      </c>
      <c r="W123" s="34">
        <v>23882.366827279628</v>
      </c>
      <c r="X123" s="34">
        <v>3.6379800000000002E-12</v>
      </c>
      <c r="Y123" s="33">
        <v>23882.366827279624</v>
      </c>
      <c r="Z123" s="144">
        <v>0</v>
      </c>
      <c r="AA123" s="34">
        <v>690.10323253182105</v>
      </c>
      <c r="AB123" s="34">
        <v>2266.9787660683687</v>
      </c>
      <c r="AC123" s="34">
        <v>11807.59</v>
      </c>
      <c r="AD123" s="34">
        <v>59</v>
      </c>
      <c r="AE123" s="34">
        <v>0</v>
      </c>
      <c r="AF123" s="34">
        <v>14823.67199860019</v>
      </c>
      <c r="AG123" s="136">
        <v>0</v>
      </c>
      <c r="AH123" s="34">
        <v>6993.4149999999991</v>
      </c>
      <c r="AI123" s="34">
        <v>0</v>
      </c>
      <c r="AJ123" s="34">
        <v>0</v>
      </c>
      <c r="AK123" s="34">
        <v>0</v>
      </c>
      <c r="AL123" s="34">
        <v>0</v>
      </c>
      <c r="AM123" s="34">
        <v>6993.4149999999991</v>
      </c>
      <c r="AN123" s="34">
        <v>6993.4149999999991</v>
      </c>
      <c r="AO123" s="34">
        <v>22079.552563000005</v>
      </c>
      <c r="AP123" s="34">
        <v>15086.137563000006</v>
      </c>
      <c r="AQ123" s="34">
        <v>6993.4150000000009</v>
      </c>
      <c r="AR123" s="34">
        <v>1791</v>
      </c>
      <c r="AS123" s="34">
        <v>0</v>
      </c>
    </row>
    <row r="124" spans="2:45" s="1" customFormat="1" ht="13.8">
      <c r="B124" s="31" t="s">
        <v>1223</v>
      </c>
      <c r="C124" s="32" t="s">
        <v>254</v>
      </c>
      <c r="D124" s="31" t="s">
        <v>255</v>
      </c>
      <c r="E124" s="31" t="s">
        <v>14</v>
      </c>
      <c r="F124" s="31" t="s">
        <v>15</v>
      </c>
      <c r="G124" s="31" t="s">
        <v>16</v>
      </c>
      <c r="H124" s="31" t="s">
        <v>17</v>
      </c>
      <c r="I124" s="31" t="s">
        <v>10</v>
      </c>
      <c r="J124" s="31" t="s">
        <v>22</v>
      </c>
      <c r="K124" s="31" t="s">
        <v>256</v>
      </c>
      <c r="L124" s="33">
        <v>860</v>
      </c>
      <c r="M124" s="150">
        <v>11121.488398</v>
      </c>
      <c r="N124" s="34">
        <v>-32805</v>
      </c>
      <c r="O124" s="34">
        <v>15625.826155417824</v>
      </c>
      <c r="P124" s="30">
        <v>-22717.702762199999</v>
      </c>
      <c r="Q124" s="35">
        <v>388.20917100000003</v>
      </c>
      <c r="R124" s="36">
        <v>22717.702762199999</v>
      </c>
      <c r="S124" s="36">
        <v>0</v>
      </c>
      <c r="T124" s="36">
        <v>11629.72952128934</v>
      </c>
      <c r="U124" s="37">
        <v>34347.617502128938</v>
      </c>
      <c r="V124" s="38">
        <v>34735.82667312894</v>
      </c>
      <c r="W124" s="34">
        <v>34735.82667312894</v>
      </c>
      <c r="X124" s="34">
        <v>15237.616984417829</v>
      </c>
      <c r="Y124" s="33">
        <v>19498.209688711111</v>
      </c>
      <c r="Z124" s="144">
        <v>0</v>
      </c>
      <c r="AA124" s="34">
        <v>503.91712887690176</v>
      </c>
      <c r="AB124" s="34">
        <v>4013.84966652602</v>
      </c>
      <c r="AC124" s="34">
        <v>17889.48</v>
      </c>
      <c r="AD124" s="34">
        <v>0</v>
      </c>
      <c r="AE124" s="34">
        <v>145.16</v>
      </c>
      <c r="AF124" s="34">
        <v>22552.40679540292</v>
      </c>
      <c r="AG124" s="136">
        <v>0</v>
      </c>
      <c r="AH124" s="34">
        <v>9523.8088398</v>
      </c>
      <c r="AI124" s="34">
        <v>0</v>
      </c>
      <c r="AJ124" s="34">
        <v>1112.1488397999999</v>
      </c>
      <c r="AK124" s="34">
        <v>1112.1488397999999</v>
      </c>
      <c r="AL124" s="34">
        <v>0</v>
      </c>
      <c r="AM124" s="34">
        <v>8411.66</v>
      </c>
      <c r="AN124" s="34">
        <v>8411.66</v>
      </c>
      <c r="AO124" s="34">
        <v>-22717.702762199999</v>
      </c>
      <c r="AP124" s="34">
        <v>-32241.511601999999</v>
      </c>
      <c r="AQ124" s="34">
        <v>9523.8088398</v>
      </c>
      <c r="AR124" s="34">
        <v>-32805</v>
      </c>
      <c r="AS124" s="34">
        <v>0</v>
      </c>
    </row>
    <row r="125" spans="2:45" s="1" customFormat="1" ht="13.8">
      <c r="B125" s="31" t="s">
        <v>1223</v>
      </c>
      <c r="C125" s="32" t="s">
        <v>905</v>
      </c>
      <c r="D125" s="31" t="s">
        <v>906</v>
      </c>
      <c r="E125" s="31" t="s">
        <v>14</v>
      </c>
      <c r="F125" s="31" t="s">
        <v>15</v>
      </c>
      <c r="G125" s="31" t="s">
        <v>16</v>
      </c>
      <c r="H125" s="31" t="s">
        <v>17</v>
      </c>
      <c r="I125" s="31" t="s">
        <v>10</v>
      </c>
      <c r="J125" s="31" t="s">
        <v>11</v>
      </c>
      <c r="K125" s="31" t="s">
        <v>907</v>
      </c>
      <c r="L125" s="33">
        <v>1746</v>
      </c>
      <c r="M125" s="150">
        <v>41241.076401999999</v>
      </c>
      <c r="N125" s="34">
        <v>-25128</v>
      </c>
      <c r="O125" s="34">
        <v>5930.8963124588026</v>
      </c>
      <c r="P125" s="30">
        <v>19885.9240422</v>
      </c>
      <c r="Q125" s="35">
        <v>1943.4562659999999</v>
      </c>
      <c r="R125" s="36">
        <v>0</v>
      </c>
      <c r="S125" s="36">
        <v>0</v>
      </c>
      <c r="T125" s="36">
        <v>3492</v>
      </c>
      <c r="U125" s="37">
        <v>3492.0188306212854</v>
      </c>
      <c r="V125" s="38">
        <v>5435.475096621285</v>
      </c>
      <c r="W125" s="34">
        <v>25321.399138821285</v>
      </c>
      <c r="X125" s="34">
        <v>0</v>
      </c>
      <c r="Y125" s="33">
        <v>25321.399138821285</v>
      </c>
      <c r="Z125" s="144">
        <v>0</v>
      </c>
      <c r="AA125" s="34">
        <v>7169.914537080399</v>
      </c>
      <c r="AB125" s="34">
        <v>6691.6218028651047</v>
      </c>
      <c r="AC125" s="34">
        <v>25587.63</v>
      </c>
      <c r="AD125" s="34">
        <v>400.11988303871999</v>
      </c>
      <c r="AE125" s="34">
        <v>267.97000000000003</v>
      </c>
      <c r="AF125" s="34">
        <v>40117.25622298423</v>
      </c>
      <c r="AG125" s="136">
        <v>7044</v>
      </c>
      <c r="AH125" s="34">
        <v>23661.847640199998</v>
      </c>
      <c r="AI125" s="34">
        <v>0</v>
      </c>
      <c r="AJ125" s="34">
        <v>4124.1076401999999</v>
      </c>
      <c r="AK125" s="34">
        <v>4124.1076401999999</v>
      </c>
      <c r="AL125" s="34">
        <v>7044</v>
      </c>
      <c r="AM125" s="34">
        <v>19537.739999999998</v>
      </c>
      <c r="AN125" s="34">
        <v>12493.739999999998</v>
      </c>
      <c r="AO125" s="34">
        <v>19885.9240422</v>
      </c>
      <c r="AP125" s="34">
        <v>3268.0764020000024</v>
      </c>
      <c r="AQ125" s="34">
        <v>16617.847640199994</v>
      </c>
      <c r="AR125" s="34">
        <v>-25128</v>
      </c>
      <c r="AS125" s="34">
        <v>0</v>
      </c>
    </row>
    <row r="126" spans="2:45" s="1" customFormat="1" ht="13.8">
      <c r="B126" s="31" t="s">
        <v>1223</v>
      </c>
      <c r="C126" s="32" t="s">
        <v>657</v>
      </c>
      <c r="D126" s="31" t="s">
        <v>658</v>
      </c>
      <c r="E126" s="31" t="s">
        <v>14</v>
      </c>
      <c r="F126" s="31" t="s">
        <v>15</v>
      </c>
      <c r="G126" s="31" t="s">
        <v>16</v>
      </c>
      <c r="H126" s="31" t="s">
        <v>17</v>
      </c>
      <c r="I126" s="31" t="s">
        <v>10</v>
      </c>
      <c r="J126" s="31" t="s">
        <v>22</v>
      </c>
      <c r="K126" s="31" t="s">
        <v>659</v>
      </c>
      <c r="L126" s="33">
        <v>625</v>
      </c>
      <c r="M126" s="150">
        <v>21649.486944999997</v>
      </c>
      <c r="N126" s="34">
        <v>-5650</v>
      </c>
      <c r="O126" s="34">
        <v>5650</v>
      </c>
      <c r="P126" s="30">
        <v>20870.611944999997</v>
      </c>
      <c r="Q126" s="35">
        <v>740.63374299999998</v>
      </c>
      <c r="R126" s="36">
        <v>0</v>
      </c>
      <c r="S126" s="36">
        <v>0</v>
      </c>
      <c r="T126" s="36">
        <v>1250</v>
      </c>
      <c r="U126" s="37">
        <v>1250.0067406290398</v>
      </c>
      <c r="V126" s="38">
        <v>1990.6404836290399</v>
      </c>
      <c r="W126" s="34">
        <v>22861.252428629035</v>
      </c>
      <c r="X126" s="34">
        <v>0</v>
      </c>
      <c r="Y126" s="33">
        <v>22861.252428629035</v>
      </c>
      <c r="Z126" s="144">
        <v>0</v>
      </c>
      <c r="AA126" s="34">
        <v>1805.3752718327976</v>
      </c>
      <c r="AB126" s="34">
        <v>4562.2097558033593</v>
      </c>
      <c r="AC126" s="34">
        <v>7415.16</v>
      </c>
      <c r="AD126" s="34">
        <v>434</v>
      </c>
      <c r="AE126" s="34">
        <v>1516.24</v>
      </c>
      <c r="AF126" s="34">
        <v>15732.985027636156</v>
      </c>
      <c r="AG126" s="136">
        <v>0</v>
      </c>
      <c r="AH126" s="34">
        <v>6113.1249999999991</v>
      </c>
      <c r="AI126" s="34">
        <v>0</v>
      </c>
      <c r="AJ126" s="34">
        <v>0</v>
      </c>
      <c r="AK126" s="34">
        <v>0</v>
      </c>
      <c r="AL126" s="34">
        <v>0</v>
      </c>
      <c r="AM126" s="34">
        <v>6113.1249999999991</v>
      </c>
      <c r="AN126" s="34">
        <v>6113.1249999999991</v>
      </c>
      <c r="AO126" s="34">
        <v>20870.611944999997</v>
      </c>
      <c r="AP126" s="34">
        <v>14757.486944999997</v>
      </c>
      <c r="AQ126" s="34">
        <v>6113.125</v>
      </c>
      <c r="AR126" s="34">
        <v>-5650</v>
      </c>
      <c r="AS126" s="34">
        <v>0</v>
      </c>
    </row>
    <row r="127" spans="2:45" s="1" customFormat="1" ht="13.8">
      <c r="B127" s="31" t="s">
        <v>1223</v>
      </c>
      <c r="C127" s="32" t="s">
        <v>348</v>
      </c>
      <c r="D127" s="31" t="s">
        <v>349</v>
      </c>
      <c r="E127" s="31" t="s">
        <v>14</v>
      </c>
      <c r="F127" s="31" t="s">
        <v>15</v>
      </c>
      <c r="G127" s="31" t="s">
        <v>16</v>
      </c>
      <c r="H127" s="31" t="s">
        <v>17</v>
      </c>
      <c r="I127" s="31" t="s">
        <v>10</v>
      </c>
      <c r="J127" s="31" t="s">
        <v>11</v>
      </c>
      <c r="K127" s="31" t="s">
        <v>350</v>
      </c>
      <c r="L127" s="33">
        <v>4682</v>
      </c>
      <c r="M127" s="150">
        <v>87294.226062999995</v>
      </c>
      <c r="N127" s="34">
        <v>-45245</v>
      </c>
      <c r="O127" s="34">
        <v>0</v>
      </c>
      <c r="P127" s="30">
        <v>23609.228669299991</v>
      </c>
      <c r="Q127" s="35">
        <v>2078.0418079999999</v>
      </c>
      <c r="R127" s="36">
        <v>0</v>
      </c>
      <c r="S127" s="36">
        <v>555.98058742878493</v>
      </c>
      <c r="T127" s="36">
        <v>8808.0194125712151</v>
      </c>
      <c r="U127" s="37">
        <v>9364.0504954002627</v>
      </c>
      <c r="V127" s="38">
        <v>11442.092303400263</v>
      </c>
      <c r="W127" s="34">
        <v>35051.320972700254</v>
      </c>
      <c r="X127" s="34">
        <v>1042.4636014287826</v>
      </c>
      <c r="Y127" s="33">
        <v>34008.857371271471</v>
      </c>
      <c r="Z127" s="144">
        <v>0</v>
      </c>
      <c r="AA127" s="34">
        <v>3880.8972839296111</v>
      </c>
      <c r="AB127" s="34">
        <v>13882.766119394859</v>
      </c>
      <c r="AC127" s="34">
        <v>75498.13</v>
      </c>
      <c r="AD127" s="34">
        <v>1765.030340824515</v>
      </c>
      <c r="AE127" s="34">
        <v>0</v>
      </c>
      <c r="AF127" s="34">
        <v>95026.823744148976</v>
      </c>
      <c r="AG127" s="136">
        <v>23977</v>
      </c>
      <c r="AH127" s="34">
        <v>61121.002606299997</v>
      </c>
      <c r="AI127" s="34">
        <v>0</v>
      </c>
      <c r="AJ127" s="34">
        <v>8729.4226063000006</v>
      </c>
      <c r="AK127" s="34">
        <v>8729.4226063000006</v>
      </c>
      <c r="AL127" s="34">
        <v>23977</v>
      </c>
      <c r="AM127" s="34">
        <v>52391.579999999994</v>
      </c>
      <c r="AN127" s="34">
        <v>28414.579999999994</v>
      </c>
      <c r="AO127" s="34">
        <v>23609.228669299991</v>
      </c>
      <c r="AP127" s="34">
        <v>-13534.773937000005</v>
      </c>
      <c r="AQ127" s="34">
        <v>37144.002606299997</v>
      </c>
      <c r="AR127" s="34">
        <v>-45245</v>
      </c>
      <c r="AS127" s="34">
        <v>0</v>
      </c>
    </row>
    <row r="128" spans="2:45" s="1" customFormat="1" ht="13.8">
      <c r="B128" s="31" t="s">
        <v>1223</v>
      </c>
      <c r="C128" s="32" t="s">
        <v>956</v>
      </c>
      <c r="D128" s="31" t="s">
        <v>957</v>
      </c>
      <c r="E128" s="31" t="s">
        <v>14</v>
      </c>
      <c r="F128" s="31" t="s">
        <v>15</v>
      </c>
      <c r="G128" s="31" t="s">
        <v>16</v>
      </c>
      <c r="H128" s="31" t="s">
        <v>17</v>
      </c>
      <c r="I128" s="31" t="s">
        <v>10</v>
      </c>
      <c r="J128" s="31" t="s">
        <v>11</v>
      </c>
      <c r="K128" s="31" t="s">
        <v>958</v>
      </c>
      <c r="L128" s="33">
        <v>1044</v>
      </c>
      <c r="M128" s="150">
        <v>17436.806105000003</v>
      </c>
      <c r="N128" s="34">
        <v>-27136</v>
      </c>
      <c r="O128" s="34">
        <v>15491.039714675868</v>
      </c>
      <c r="P128" s="30">
        <v>-12851.153284499997</v>
      </c>
      <c r="Q128" s="35">
        <v>490.98432400000002</v>
      </c>
      <c r="R128" s="36">
        <v>12851.153284499997</v>
      </c>
      <c r="S128" s="36">
        <v>389.1421428572923</v>
      </c>
      <c r="T128" s="36">
        <v>12254.636075288308</v>
      </c>
      <c r="U128" s="37">
        <v>25495.068984146124</v>
      </c>
      <c r="V128" s="38">
        <v>25986.053308146125</v>
      </c>
      <c r="W128" s="34">
        <v>25986.053308146125</v>
      </c>
      <c r="X128" s="34">
        <v>16070.196283533161</v>
      </c>
      <c r="Y128" s="33">
        <v>9915.8570246129639</v>
      </c>
      <c r="Z128" s="144">
        <v>0</v>
      </c>
      <c r="AA128" s="34">
        <v>292.48384030815515</v>
      </c>
      <c r="AB128" s="34">
        <v>3567.852245899061</v>
      </c>
      <c r="AC128" s="34">
        <v>18427.900000000001</v>
      </c>
      <c r="AD128" s="34">
        <v>144.98188544999999</v>
      </c>
      <c r="AE128" s="34">
        <v>0</v>
      </c>
      <c r="AF128" s="34">
        <v>22433.217971657217</v>
      </c>
      <c r="AG128" s="136">
        <v>1800</v>
      </c>
      <c r="AH128" s="34">
        <v>13426.0406105</v>
      </c>
      <c r="AI128" s="34">
        <v>0</v>
      </c>
      <c r="AJ128" s="34">
        <v>1743.6806105000005</v>
      </c>
      <c r="AK128" s="34">
        <v>1743.6806105000005</v>
      </c>
      <c r="AL128" s="34">
        <v>1800</v>
      </c>
      <c r="AM128" s="34">
        <v>11682.359999999999</v>
      </c>
      <c r="AN128" s="34">
        <v>9882.3599999999988</v>
      </c>
      <c r="AO128" s="34">
        <v>-12851.153284499997</v>
      </c>
      <c r="AP128" s="34">
        <v>-24477.193894999997</v>
      </c>
      <c r="AQ128" s="34">
        <v>11626.0406105</v>
      </c>
      <c r="AR128" s="34">
        <v>-27136</v>
      </c>
      <c r="AS128" s="34">
        <v>0</v>
      </c>
    </row>
    <row r="129" spans="2:45" s="1" customFormat="1" ht="13.8">
      <c r="B129" s="31" t="s">
        <v>1223</v>
      </c>
      <c r="C129" s="32" t="s">
        <v>1136</v>
      </c>
      <c r="D129" s="31" t="s">
        <v>1137</v>
      </c>
      <c r="E129" s="31" t="s">
        <v>14</v>
      </c>
      <c r="F129" s="31" t="s">
        <v>15</v>
      </c>
      <c r="G129" s="31" t="s">
        <v>16</v>
      </c>
      <c r="H129" s="31" t="s">
        <v>17</v>
      </c>
      <c r="I129" s="31" t="s">
        <v>10</v>
      </c>
      <c r="J129" s="31" t="s">
        <v>11</v>
      </c>
      <c r="K129" s="31" t="s">
        <v>1138</v>
      </c>
      <c r="L129" s="33">
        <v>1520</v>
      </c>
      <c r="M129" s="150">
        <v>42286.297728000005</v>
      </c>
      <c r="N129" s="34">
        <v>-30515</v>
      </c>
      <c r="O129" s="34">
        <v>22133.334398534462</v>
      </c>
      <c r="P129" s="30">
        <v>-7388.272499199993</v>
      </c>
      <c r="Q129" s="35">
        <v>1476.538227</v>
      </c>
      <c r="R129" s="36">
        <v>7388.272499199993</v>
      </c>
      <c r="S129" s="36">
        <v>627.80777371452677</v>
      </c>
      <c r="T129" s="36">
        <v>17485.567090395205</v>
      </c>
      <c r="U129" s="37">
        <v>25501.784881025549</v>
      </c>
      <c r="V129" s="38">
        <v>26978.32310802555</v>
      </c>
      <c r="W129" s="34">
        <v>26978.32310802555</v>
      </c>
      <c r="X129" s="34">
        <v>22383.267549248987</v>
      </c>
      <c r="Y129" s="33">
        <v>4595.055558776563</v>
      </c>
      <c r="Z129" s="144">
        <v>0</v>
      </c>
      <c r="AA129" s="34">
        <v>3122.0820198969127</v>
      </c>
      <c r="AB129" s="34">
        <v>7890.3153477755441</v>
      </c>
      <c r="AC129" s="34">
        <v>28702.510000000002</v>
      </c>
      <c r="AD129" s="34">
        <v>686.61974994999991</v>
      </c>
      <c r="AE129" s="34">
        <v>0</v>
      </c>
      <c r="AF129" s="34">
        <v>40401.527117622456</v>
      </c>
      <c r="AG129" s="136">
        <v>0</v>
      </c>
      <c r="AH129" s="34">
        <v>21237.429772800002</v>
      </c>
      <c r="AI129" s="34">
        <v>0</v>
      </c>
      <c r="AJ129" s="34">
        <v>4228.6297728000009</v>
      </c>
      <c r="AK129" s="34">
        <v>4228.6297728000009</v>
      </c>
      <c r="AL129" s="34">
        <v>0</v>
      </c>
      <c r="AM129" s="34">
        <v>17008.8</v>
      </c>
      <c r="AN129" s="34">
        <v>17008.8</v>
      </c>
      <c r="AO129" s="34">
        <v>-7388.272499199993</v>
      </c>
      <c r="AP129" s="34">
        <v>-28625.702271999995</v>
      </c>
      <c r="AQ129" s="34">
        <v>21237.429772800002</v>
      </c>
      <c r="AR129" s="34">
        <v>-30515</v>
      </c>
      <c r="AS129" s="34">
        <v>0</v>
      </c>
    </row>
    <row r="130" spans="2:45" s="1" customFormat="1" ht="13.8">
      <c r="B130" s="31" t="s">
        <v>1223</v>
      </c>
      <c r="C130" s="32" t="s">
        <v>501</v>
      </c>
      <c r="D130" s="31" t="s">
        <v>502</v>
      </c>
      <c r="E130" s="31" t="s">
        <v>14</v>
      </c>
      <c r="F130" s="31" t="s">
        <v>15</v>
      </c>
      <c r="G130" s="31" t="s">
        <v>16</v>
      </c>
      <c r="H130" s="31" t="s">
        <v>17</v>
      </c>
      <c r="I130" s="31" t="s">
        <v>10</v>
      </c>
      <c r="J130" s="31" t="s">
        <v>22</v>
      </c>
      <c r="K130" s="31" t="s">
        <v>503</v>
      </c>
      <c r="L130" s="33">
        <v>156</v>
      </c>
      <c r="M130" s="150">
        <v>4211.0226560000001</v>
      </c>
      <c r="N130" s="34">
        <v>-6983</v>
      </c>
      <c r="O130" s="34">
        <v>5379.6798143166952</v>
      </c>
      <c r="P130" s="30">
        <v>-7771.0390784000001</v>
      </c>
      <c r="Q130" s="35">
        <v>0</v>
      </c>
      <c r="R130" s="36">
        <v>7771.0390784000001</v>
      </c>
      <c r="S130" s="36">
        <v>0</v>
      </c>
      <c r="T130" s="36">
        <v>4113.8920865956234</v>
      </c>
      <c r="U130" s="37">
        <v>11884.995254525342</v>
      </c>
      <c r="V130" s="38">
        <v>11884.995254525342</v>
      </c>
      <c r="W130" s="34">
        <v>11884.995254525342</v>
      </c>
      <c r="X130" s="34">
        <v>5379.6798143166961</v>
      </c>
      <c r="Y130" s="33">
        <v>6505.3154402086457</v>
      </c>
      <c r="Z130" s="144">
        <v>0</v>
      </c>
      <c r="AA130" s="34">
        <v>546.38878981845278</v>
      </c>
      <c r="AB130" s="34">
        <v>1922.4224004963658</v>
      </c>
      <c r="AC130" s="34">
        <v>2002.3899999999999</v>
      </c>
      <c r="AD130" s="34">
        <v>0</v>
      </c>
      <c r="AE130" s="34">
        <v>0</v>
      </c>
      <c r="AF130" s="34">
        <v>4471.2011903148177</v>
      </c>
      <c r="AG130" s="136">
        <v>0</v>
      </c>
      <c r="AH130" s="34">
        <v>1946.9382655999998</v>
      </c>
      <c r="AI130" s="34">
        <v>0</v>
      </c>
      <c r="AJ130" s="34">
        <v>421.10226560000001</v>
      </c>
      <c r="AK130" s="34">
        <v>421.10226560000001</v>
      </c>
      <c r="AL130" s="34">
        <v>0</v>
      </c>
      <c r="AM130" s="34">
        <v>1525.8359999999998</v>
      </c>
      <c r="AN130" s="34">
        <v>1525.8359999999998</v>
      </c>
      <c r="AO130" s="34">
        <v>-7771.0390784000001</v>
      </c>
      <c r="AP130" s="34">
        <v>-9717.977343999999</v>
      </c>
      <c r="AQ130" s="34">
        <v>1946.9382655999998</v>
      </c>
      <c r="AR130" s="34">
        <v>-6983</v>
      </c>
      <c r="AS130" s="34">
        <v>0</v>
      </c>
    </row>
    <row r="131" spans="2:45" s="1" customFormat="1" ht="13.8">
      <c r="B131" s="31" t="s">
        <v>1223</v>
      </c>
      <c r="C131" s="32" t="s">
        <v>510</v>
      </c>
      <c r="D131" s="31" t="s">
        <v>511</v>
      </c>
      <c r="E131" s="31" t="s">
        <v>14</v>
      </c>
      <c r="F131" s="31" t="s">
        <v>15</v>
      </c>
      <c r="G131" s="31" t="s">
        <v>16</v>
      </c>
      <c r="H131" s="31" t="s">
        <v>17</v>
      </c>
      <c r="I131" s="31" t="s">
        <v>10</v>
      </c>
      <c r="J131" s="31" t="s">
        <v>22</v>
      </c>
      <c r="K131" s="31" t="s">
        <v>512</v>
      </c>
      <c r="L131" s="33">
        <v>430</v>
      </c>
      <c r="M131" s="150">
        <v>19960.724636999999</v>
      </c>
      <c r="N131" s="34">
        <v>-25662</v>
      </c>
      <c r="O131" s="34">
        <v>13857.113477626672</v>
      </c>
      <c r="P131" s="30">
        <v>-11561.345363</v>
      </c>
      <c r="Q131" s="35">
        <v>7261.8773380000002</v>
      </c>
      <c r="R131" s="36">
        <v>11561.345363</v>
      </c>
      <c r="S131" s="36">
        <v>0</v>
      </c>
      <c r="T131" s="36">
        <v>4809.0013683072375</v>
      </c>
      <c r="U131" s="37">
        <v>16370.435008454893</v>
      </c>
      <c r="V131" s="38">
        <v>23632.312346454892</v>
      </c>
      <c r="W131" s="34">
        <v>23632.312346454892</v>
      </c>
      <c r="X131" s="34">
        <v>6595.2361396266642</v>
      </c>
      <c r="Y131" s="33">
        <v>17037.076206828227</v>
      </c>
      <c r="Z131" s="144">
        <v>0</v>
      </c>
      <c r="AA131" s="34">
        <v>634.52442222859543</v>
      </c>
      <c r="AB131" s="34">
        <v>956.87326039385925</v>
      </c>
      <c r="AC131" s="34">
        <v>8972.26</v>
      </c>
      <c r="AD131" s="34">
        <v>0</v>
      </c>
      <c r="AE131" s="34">
        <v>0</v>
      </c>
      <c r="AF131" s="34">
        <v>10563.657682622455</v>
      </c>
      <c r="AG131" s="136">
        <v>1450</v>
      </c>
      <c r="AH131" s="34">
        <v>5448.93</v>
      </c>
      <c r="AI131" s="34">
        <v>0</v>
      </c>
      <c r="AJ131" s="34">
        <v>1243.1000000000001</v>
      </c>
      <c r="AK131" s="34">
        <v>1243.1000000000001</v>
      </c>
      <c r="AL131" s="34">
        <v>1450</v>
      </c>
      <c r="AM131" s="34">
        <v>4205.83</v>
      </c>
      <c r="AN131" s="34">
        <v>2755.83</v>
      </c>
      <c r="AO131" s="34">
        <v>-11561.345363</v>
      </c>
      <c r="AP131" s="34">
        <v>-15560.275363000001</v>
      </c>
      <c r="AQ131" s="34">
        <v>3998.9300000000003</v>
      </c>
      <c r="AR131" s="34">
        <v>-25662</v>
      </c>
      <c r="AS131" s="34">
        <v>0</v>
      </c>
    </row>
    <row r="132" spans="2:45" s="1" customFormat="1" ht="13.8">
      <c r="B132" s="31" t="s">
        <v>1223</v>
      </c>
      <c r="C132" s="32" t="s">
        <v>471</v>
      </c>
      <c r="D132" s="31" t="s">
        <v>472</v>
      </c>
      <c r="E132" s="31" t="s">
        <v>14</v>
      </c>
      <c r="F132" s="31" t="s">
        <v>15</v>
      </c>
      <c r="G132" s="31" t="s">
        <v>16</v>
      </c>
      <c r="H132" s="31" t="s">
        <v>17</v>
      </c>
      <c r="I132" s="31" t="s">
        <v>10</v>
      </c>
      <c r="J132" s="31" t="s">
        <v>11</v>
      </c>
      <c r="K132" s="31" t="s">
        <v>473</v>
      </c>
      <c r="L132" s="33">
        <v>4027</v>
      </c>
      <c r="M132" s="150">
        <v>79541.726002999989</v>
      </c>
      <c r="N132" s="34">
        <v>-81870</v>
      </c>
      <c r="O132" s="34">
        <v>36401.134804256588</v>
      </c>
      <c r="P132" s="30">
        <v>113736.89860329998</v>
      </c>
      <c r="Q132" s="35">
        <v>2855.89104</v>
      </c>
      <c r="R132" s="36">
        <v>0</v>
      </c>
      <c r="S132" s="36">
        <v>498.96645257162015</v>
      </c>
      <c r="T132" s="36">
        <v>7555.0335474283802</v>
      </c>
      <c r="U132" s="37">
        <v>8054.0434312210291</v>
      </c>
      <c r="V132" s="38">
        <v>10909.93447122103</v>
      </c>
      <c r="W132" s="34">
        <v>124646.83307452101</v>
      </c>
      <c r="X132" s="34">
        <v>935.56209857162321</v>
      </c>
      <c r="Y132" s="33">
        <v>123711.27097594939</v>
      </c>
      <c r="Z132" s="144">
        <v>0</v>
      </c>
      <c r="AA132" s="34">
        <v>4453.8561034474869</v>
      </c>
      <c r="AB132" s="34">
        <v>16726.913344542358</v>
      </c>
      <c r="AC132" s="34">
        <v>71928.22</v>
      </c>
      <c r="AD132" s="34">
        <v>98.118679</v>
      </c>
      <c r="AE132" s="34">
        <v>0</v>
      </c>
      <c r="AF132" s="34">
        <v>93207.108126989857</v>
      </c>
      <c r="AG132" s="136">
        <v>108111</v>
      </c>
      <c r="AH132" s="34">
        <v>116065.17260029999</v>
      </c>
      <c r="AI132" s="34">
        <v>0</v>
      </c>
      <c r="AJ132" s="34">
        <v>7954.1726002999994</v>
      </c>
      <c r="AK132" s="34">
        <v>7954.1726002999994</v>
      </c>
      <c r="AL132" s="34">
        <v>108111</v>
      </c>
      <c r="AM132" s="34">
        <v>108111</v>
      </c>
      <c r="AN132" s="34">
        <v>0</v>
      </c>
      <c r="AO132" s="34">
        <v>113736.89860329998</v>
      </c>
      <c r="AP132" s="34">
        <v>105782.72600299999</v>
      </c>
      <c r="AQ132" s="34">
        <v>7954.1726002999931</v>
      </c>
      <c r="AR132" s="34">
        <v>-81870</v>
      </c>
      <c r="AS132" s="34">
        <v>0</v>
      </c>
    </row>
    <row r="133" spans="2:45" s="1" customFormat="1" ht="13.8">
      <c r="B133" s="31" t="s">
        <v>1223</v>
      </c>
      <c r="C133" s="32" t="s">
        <v>342</v>
      </c>
      <c r="D133" s="31" t="s">
        <v>343</v>
      </c>
      <c r="E133" s="31" t="s">
        <v>14</v>
      </c>
      <c r="F133" s="31" t="s">
        <v>15</v>
      </c>
      <c r="G133" s="31" t="s">
        <v>16</v>
      </c>
      <c r="H133" s="31" t="s">
        <v>17</v>
      </c>
      <c r="I133" s="31" t="s">
        <v>10</v>
      </c>
      <c r="J133" s="31" t="s">
        <v>22</v>
      </c>
      <c r="K133" s="31" t="s">
        <v>344</v>
      </c>
      <c r="L133" s="33">
        <v>455</v>
      </c>
      <c r="M133" s="150">
        <v>12986.137051000002</v>
      </c>
      <c r="N133" s="34">
        <v>1651</v>
      </c>
      <c r="O133" s="34">
        <v>0</v>
      </c>
      <c r="P133" s="30">
        <v>6915.1370510000015</v>
      </c>
      <c r="Q133" s="35">
        <v>0</v>
      </c>
      <c r="R133" s="36">
        <v>0</v>
      </c>
      <c r="S133" s="36">
        <v>0</v>
      </c>
      <c r="T133" s="36">
        <v>910</v>
      </c>
      <c r="U133" s="37">
        <v>910.00490717794094</v>
      </c>
      <c r="V133" s="38">
        <v>910.00490717794094</v>
      </c>
      <c r="W133" s="34">
        <v>7825.1419581779428</v>
      </c>
      <c r="X133" s="34">
        <v>0</v>
      </c>
      <c r="Y133" s="33">
        <v>7825.1419581779428</v>
      </c>
      <c r="Z133" s="144">
        <v>0</v>
      </c>
      <c r="AA133" s="34">
        <v>546.07837262801047</v>
      </c>
      <c r="AB133" s="34">
        <v>1530.8160718890051</v>
      </c>
      <c r="AC133" s="34">
        <v>9178.25</v>
      </c>
      <c r="AD133" s="34">
        <v>0</v>
      </c>
      <c r="AE133" s="34">
        <v>0</v>
      </c>
      <c r="AF133" s="34">
        <v>11255.144444517016</v>
      </c>
      <c r="AG133" s="136">
        <v>10404</v>
      </c>
      <c r="AH133" s="34">
        <v>10404</v>
      </c>
      <c r="AI133" s="34">
        <v>0</v>
      </c>
      <c r="AJ133" s="34">
        <v>0</v>
      </c>
      <c r="AK133" s="34">
        <v>0</v>
      </c>
      <c r="AL133" s="34">
        <v>10404</v>
      </c>
      <c r="AM133" s="34">
        <v>10404</v>
      </c>
      <c r="AN133" s="34">
        <v>0</v>
      </c>
      <c r="AO133" s="34">
        <v>6915.1370510000015</v>
      </c>
      <c r="AP133" s="34">
        <v>6915.1370510000015</v>
      </c>
      <c r="AQ133" s="34">
        <v>0</v>
      </c>
      <c r="AR133" s="34">
        <v>1651</v>
      </c>
      <c r="AS133" s="34">
        <v>0</v>
      </c>
    </row>
    <row r="134" spans="2:45" s="1" customFormat="1" ht="13.8">
      <c r="B134" s="31" t="s">
        <v>1223</v>
      </c>
      <c r="C134" s="32" t="s">
        <v>808</v>
      </c>
      <c r="D134" s="31" t="s">
        <v>809</v>
      </c>
      <c r="E134" s="31" t="s">
        <v>14</v>
      </c>
      <c r="F134" s="31" t="s">
        <v>15</v>
      </c>
      <c r="G134" s="31" t="s">
        <v>16</v>
      </c>
      <c r="H134" s="31" t="s">
        <v>17</v>
      </c>
      <c r="I134" s="31" t="s">
        <v>10</v>
      </c>
      <c r="J134" s="31" t="s">
        <v>22</v>
      </c>
      <c r="K134" s="31" t="s">
        <v>810</v>
      </c>
      <c r="L134" s="33">
        <v>696</v>
      </c>
      <c r="M134" s="150">
        <v>15696.168645</v>
      </c>
      <c r="N134" s="34">
        <v>-62198</v>
      </c>
      <c r="O134" s="34">
        <v>60469.470351496719</v>
      </c>
      <c r="P134" s="30">
        <v>-34380.214490500002</v>
      </c>
      <c r="Q134" s="35">
        <v>535.14739999999995</v>
      </c>
      <c r="R134" s="36">
        <v>34380.214490500002</v>
      </c>
      <c r="S134" s="36">
        <v>0</v>
      </c>
      <c r="T134" s="36">
        <v>48577.982095304949</v>
      </c>
      <c r="U134" s="37">
        <v>82958.643938148147</v>
      </c>
      <c r="V134" s="38">
        <v>83493.791338148148</v>
      </c>
      <c r="W134" s="34">
        <v>83493.791338148148</v>
      </c>
      <c r="X134" s="34">
        <v>59934.32295149671</v>
      </c>
      <c r="Y134" s="33">
        <v>23559.468386651439</v>
      </c>
      <c r="Z134" s="144">
        <v>0</v>
      </c>
      <c r="AA134" s="34">
        <v>714.35986021898054</v>
      </c>
      <c r="AB134" s="34">
        <v>2138.9777605866648</v>
      </c>
      <c r="AC134" s="34">
        <v>12413.79</v>
      </c>
      <c r="AD134" s="34">
        <v>0</v>
      </c>
      <c r="AE134" s="34">
        <v>0</v>
      </c>
      <c r="AF134" s="34">
        <v>15267.127620805646</v>
      </c>
      <c r="AG134" s="136">
        <v>17151</v>
      </c>
      <c r="AH134" s="34">
        <v>17519.6168645</v>
      </c>
      <c r="AI134" s="34">
        <v>1201</v>
      </c>
      <c r="AJ134" s="34">
        <v>1569.6168645</v>
      </c>
      <c r="AK134" s="34">
        <v>368.61686450000002</v>
      </c>
      <c r="AL134" s="34">
        <v>15950</v>
      </c>
      <c r="AM134" s="34">
        <v>15950</v>
      </c>
      <c r="AN134" s="34">
        <v>0</v>
      </c>
      <c r="AO134" s="34">
        <v>-34380.214490500002</v>
      </c>
      <c r="AP134" s="34">
        <v>-34748.831355000002</v>
      </c>
      <c r="AQ134" s="34">
        <v>368.61686449999979</v>
      </c>
      <c r="AR134" s="34">
        <v>-62198</v>
      </c>
      <c r="AS134" s="34">
        <v>0</v>
      </c>
    </row>
    <row r="135" spans="2:45" s="1" customFormat="1" ht="13.8">
      <c r="B135" s="31" t="s">
        <v>1223</v>
      </c>
      <c r="C135" s="32" t="s">
        <v>12</v>
      </c>
      <c r="D135" s="31" t="s">
        <v>13</v>
      </c>
      <c r="E135" s="31" t="s">
        <v>14</v>
      </c>
      <c r="F135" s="31" t="s">
        <v>15</v>
      </c>
      <c r="G135" s="31" t="s">
        <v>16</v>
      </c>
      <c r="H135" s="31" t="s">
        <v>17</v>
      </c>
      <c r="I135" s="31" t="s">
        <v>10</v>
      </c>
      <c r="J135" s="31" t="s">
        <v>11</v>
      </c>
      <c r="K135" s="31" t="s">
        <v>18</v>
      </c>
      <c r="L135" s="33">
        <v>1694</v>
      </c>
      <c r="M135" s="150">
        <v>43948.291295000003</v>
      </c>
      <c r="N135" s="34">
        <v>-33683</v>
      </c>
      <c r="O135" s="34">
        <v>0</v>
      </c>
      <c r="P135" s="30">
        <v>-64449.019575499995</v>
      </c>
      <c r="Q135" s="35">
        <v>0</v>
      </c>
      <c r="R135" s="36">
        <v>64449.019575499995</v>
      </c>
      <c r="S135" s="36">
        <v>0</v>
      </c>
      <c r="T135" s="36">
        <v>-3299.8807170733926</v>
      </c>
      <c r="U135" s="37">
        <v>61149.46860535552</v>
      </c>
      <c r="V135" s="38">
        <v>61149.46860535552</v>
      </c>
      <c r="W135" s="34">
        <v>61149.46860535552</v>
      </c>
      <c r="X135" s="34">
        <v>-7.2759600000000004E-12</v>
      </c>
      <c r="Y135" s="33">
        <v>61149.468605355527</v>
      </c>
      <c r="Z135" s="144">
        <v>0</v>
      </c>
      <c r="AA135" s="34">
        <v>6963.2547139461039</v>
      </c>
      <c r="AB135" s="34">
        <v>9674.1540763324047</v>
      </c>
      <c r="AC135" s="34">
        <v>27986.21</v>
      </c>
      <c r="AD135" s="34">
        <v>564.27091519999988</v>
      </c>
      <c r="AE135" s="34">
        <v>2610</v>
      </c>
      <c r="AF135" s="34">
        <v>47797.889705478512</v>
      </c>
      <c r="AG135" s="136">
        <v>0</v>
      </c>
      <c r="AH135" s="34">
        <v>23350.689129500002</v>
      </c>
      <c r="AI135" s="34">
        <v>0</v>
      </c>
      <c r="AJ135" s="34">
        <v>4394.8291295000008</v>
      </c>
      <c r="AK135" s="34">
        <v>4394.8291295000008</v>
      </c>
      <c r="AL135" s="34">
        <v>0</v>
      </c>
      <c r="AM135" s="34">
        <v>18955.86</v>
      </c>
      <c r="AN135" s="34">
        <v>18955.86</v>
      </c>
      <c r="AO135" s="34">
        <v>-64449.019575499995</v>
      </c>
      <c r="AP135" s="34">
        <v>-87799.708704999997</v>
      </c>
      <c r="AQ135" s="34">
        <v>23350.689129500002</v>
      </c>
      <c r="AR135" s="34">
        <v>-33683</v>
      </c>
      <c r="AS135" s="34">
        <v>0</v>
      </c>
    </row>
    <row r="136" spans="2:45" s="1" customFormat="1" ht="13.8">
      <c r="B136" s="31" t="s">
        <v>1223</v>
      </c>
      <c r="C136" s="32" t="s">
        <v>185</v>
      </c>
      <c r="D136" s="31" t="s">
        <v>186</v>
      </c>
      <c r="E136" s="31" t="s">
        <v>14</v>
      </c>
      <c r="F136" s="31" t="s">
        <v>15</v>
      </c>
      <c r="G136" s="31" t="s">
        <v>16</v>
      </c>
      <c r="H136" s="31" t="s">
        <v>17</v>
      </c>
      <c r="I136" s="31" t="s">
        <v>10</v>
      </c>
      <c r="J136" s="31" t="s">
        <v>22</v>
      </c>
      <c r="K136" s="31" t="s">
        <v>187</v>
      </c>
      <c r="L136" s="33">
        <v>643</v>
      </c>
      <c r="M136" s="150">
        <v>64238.198952999999</v>
      </c>
      <c r="N136" s="34">
        <v>-40396</v>
      </c>
      <c r="O136" s="34">
        <v>18645.841352596504</v>
      </c>
      <c r="P136" s="30">
        <v>562.88195299999643</v>
      </c>
      <c r="Q136" s="35">
        <v>3369.099138</v>
      </c>
      <c r="R136" s="36">
        <v>0</v>
      </c>
      <c r="S136" s="36">
        <v>0</v>
      </c>
      <c r="T136" s="36">
        <v>12318.259168248664</v>
      </c>
      <c r="U136" s="37">
        <v>12318.325594501039</v>
      </c>
      <c r="V136" s="38">
        <v>15687.424732501038</v>
      </c>
      <c r="W136" s="34">
        <v>16250.306685501035</v>
      </c>
      <c r="X136" s="34">
        <v>14713.860261596508</v>
      </c>
      <c r="Y136" s="33">
        <v>1536.4464239045265</v>
      </c>
      <c r="Z136" s="144">
        <v>0</v>
      </c>
      <c r="AA136" s="34">
        <v>585.99673051779189</v>
      </c>
      <c r="AB136" s="34">
        <v>1147.4883757508849</v>
      </c>
      <c r="AC136" s="34">
        <v>11108.83</v>
      </c>
      <c r="AD136" s="34">
        <v>101.15898349999986</v>
      </c>
      <c r="AE136" s="34">
        <v>0</v>
      </c>
      <c r="AF136" s="34">
        <v>12943.474089768677</v>
      </c>
      <c r="AG136" s="136">
        <v>0</v>
      </c>
      <c r="AH136" s="34">
        <v>7663.6829999999991</v>
      </c>
      <c r="AI136" s="34">
        <v>0</v>
      </c>
      <c r="AJ136" s="34">
        <v>1374.5</v>
      </c>
      <c r="AK136" s="34">
        <v>1374.5</v>
      </c>
      <c r="AL136" s="34">
        <v>0</v>
      </c>
      <c r="AM136" s="34">
        <v>6289.1829999999991</v>
      </c>
      <c r="AN136" s="34">
        <v>6289.1829999999991</v>
      </c>
      <c r="AO136" s="34">
        <v>562.88195299999643</v>
      </c>
      <c r="AP136" s="34">
        <v>-7100.8010470000027</v>
      </c>
      <c r="AQ136" s="34">
        <v>7663.6829999999991</v>
      </c>
      <c r="AR136" s="34">
        <v>-40396</v>
      </c>
      <c r="AS136" s="34">
        <v>0</v>
      </c>
    </row>
    <row r="137" spans="2:45" s="1" customFormat="1" ht="13.8">
      <c r="B137" s="31" t="s">
        <v>1223</v>
      </c>
      <c r="C137" s="32" t="s">
        <v>764</v>
      </c>
      <c r="D137" s="31" t="s">
        <v>765</v>
      </c>
      <c r="E137" s="31" t="s">
        <v>14</v>
      </c>
      <c r="F137" s="31" t="s">
        <v>15</v>
      </c>
      <c r="G137" s="31" t="s">
        <v>16</v>
      </c>
      <c r="H137" s="31" t="s">
        <v>17</v>
      </c>
      <c r="I137" s="31" t="s">
        <v>10</v>
      </c>
      <c r="J137" s="31" t="s">
        <v>11</v>
      </c>
      <c r="K137" s="31" t="s">
        <v>766</v>
      </c>
      <c r="L137" s="33">
        <v>1217</v>
      </c>
      <c r="M137" s="150">
        <v>36219.544741000005</v>
      </c>
      <c r="N137" s="34">
        <v>-106557</v>
      </c>
      <c r="O137" s="34">
        <v>86354.609362933945</v>
      </c>
      <c r="P137" s="30">
        <v>-53097.270784899993</v>
      </c>
      <c r="Q137" s="35">
        <v>675.00656000000004</v>
      </c>
      <c r="R137" s="36">
        <v>53097.270784899993</v>
      </c>
      <c r="S137" s="36">
        <v>0</v>
      </c>
      <c r="T137" s="36">
        <v>69247.085610566719</v>
      </c>
      <c r="U137" s="37">
        <v>122345.01613780399</v>
      </c>
      <c r="V137" s="38">
        <v>123020.02269780399</v>
      </c>
      <c r="W137" s="34">
        <v>123020.02269780399</v>
      </c>
      <c r="X137" s="34">
        <v>85679.602802933936</v>
      </c>
      <c r="Y137" s="33">
        <v>37340.41989487005</v>
      </c>
      <c r="Z137" s="144">
        <v>0</v>
      </c>
      <c r="AA137" s="34">
        <v>1036.106545665966</v>
      </c>
      <c r="AB137" s="34">
        <v>5198.5839434436994</v>
      </c>
      <c r="AC137" s="34">
        <v>18272.260000000002</v>
      </c>
      <c r="AD137" s="34">
        <v>223.5</v>
      </c>
      <c r="AE137" s="34">
        <v>0</v>
      </c>
      <c r="AF137" s="34">
        <v>24730.450489109666</v>
      </c>
      <c r="AG137" s="136">
        <v>0</v>
      </c>
      <c r="AH137" s="34">
        <v>17240.184474100002</v>
      </c>
      <c r="AI137" s="34">
        <v>0</v>
      </c>
      <c r="AJ137" s="34">
        <v>3621.9544741000009</v>
      </c>
      <c r="AK137" s="34">
        <v>3621.9544741000009</v>
      </c>
      <c r="AL137" s="34">
        <v>0</v>
      </c>
      <c r="AM137" s="34">
        <v>13618.23</v>
      </c>
      <c r="AN137" s="34">
        <v>13618.23</v>
      </c>
      <c r="AO137" s="34">
        <v>-53097.270784899993</v>
      </c>
      <c r="AP137" s="34">
        <v>-70337.455258999995</v>
      </c>
      <c r="AQ137" s="34">
        <v>17240.184474100002</v>
      </c>
      <c r="AR137" s="34">
        <v>-106557</v>
      </c>
      <c r="AS137" s="34">
        <v>0</v>
      </c>
    </row>
    <row r="138" spans="2:45" s="1" customFormat="1" ht="13.8">
      <c r="B138" s="31" t="s">
        <v>1223</v>
      </c>
      <c r="C138" s="32" t="s">
        <v>950</v>
      </c>
      <c r="D138" s="31" t="s">
        <v>951</v>
      </c>
      <c r="E138" s="31" t="s">
        <v>14</v>
      </c>
      <c r="F138" s="31" t="s">
        <v>15</v>
      </c>
      <c r="G138" s="31" t="s">
        <v>16</v>
      </c>
      <c r="H138" s="31" t="s">
        <v>17</v>
      </c>
      <c r="I138" s="31" t="s">
        <v>10</v>
      </c>
      <c r="J138" s="31" t="s">
        <v>22</v>
      </c>
      <c r="K138" s="31" t="s">
        <v>952</v>
      </c>
      <c r="L138" s="33">
        <v>459</v>
      </c>
      <c r="M138" s="150">
        <v>7726.8866149999994</v>
      </c>
      <c r="N138" s="34">
        <v>-11260</v>
      </c>
      <c r="O138" s="34">
        <v>5124.7999942868919</v>
      </c>
      <c r="P138" s="30">
        <v>-9353.0343850000008</v>
      </c>
      <c r="Q138" s="35">
        <v>0</v>
      </c>
      <c r="R138" s="36">
        <v>9353.0343850000008</v>
      </c>
      <c r="S138" s="36">
        <v>0</v>
      </c>
      <c r="T138" s="36">
        <v>3832.1216399331042</v>
      </c>
      <c r="U138" s="37">
        <v>13185.227125929581</v>
      </c>
      <c r="V138" s="38">
        <v>13185.227125929581</v>
      </c>
      <c r="W138" s="34">
        <v>13185.227125929581</v>
      </c>
      <c r="X138" s="34">
        <v>5124.7999942868919</v>
      </c>
      <c r="Y138" s="33">
        <v>8060.4271316426893</v>
      </c>
      <c r="Z138" s="144">
        <v>0</v>
      </c>
      <c r="AA138" s="34">
        <v>462.30044110101983</v>
      </c>
      <c r="AB138" s="34">
        <v>2010.34115952191</v>
      </c>
      <c r="AC138" s="34">
        <v>8157.36</v>
      </c>
      <c r="AD138" s="34">
        <v>0</v>
      </c>
      <c r="AE138" s="34">
        <v>0</v>
      </c>
      <c r="AF138" s="34">
        <v>10630.001600622929</v>
      </c>
      <c r="AG138" s="136">
        <v>0</v>
      </c>
      <c r="AH138" s="34">
        <v>4715.0789999999997</v>
      </c>
      <c r="AI138" s="34">
        <v>0</v>
      </c>
      <c r="AJ138" s="34">
        <v>225.60000000000002</v>
      </c>
      <c r="AK138" s="34">
        <v>225.60000000000002</v>
      </c>
      <c r="AL138" s="34">
        <v>0</v>
      </c>
      <c r="AM138" s="34">
        <v>4489.4789999999994</v>
      </c>
      <c r="AN138" s="34">
        <v>4489.4789999999994</v>
      </c>
      <c r="AO138" s="34">
        <v>-9353.0343850000008</v>
      </c>
      <c r="AP138" s="34">
        <v>-14068.113385000001</v>
      </c>
      <c r="AQ138" s="34">
        <v>4715.0789999999997</v>
      </c>
      <c r="AR138" s="34">
        <v>-11260</v>
      </c>
      <c r="AS138" s="34">
        <v>0</v>
      </c>
    </row>
    <row r="139" spans="2:45" s="1" customFormat="1" ht="13.8">
      <c r="B139" s="31" t="s">
        <v>1223</v>
      </c>
      <c r="C139" s="32" t="s">
        <v>537</v>
      </c>
      <c r="D139" s="31" t="s">
        <v>538</v>
      </c>
      <c r="E139" s="31" t="s">
        <v>14</v>
      </c>
      <c r="F139" s="31" t="s">
        <v>15</v>
      </c>
      <c r="G139" s="31" t="s">
        <v>16</v>
      </c>
      <c r="H139" s="31" t="s">
        <v>17</v>
      </c>
      <c r="I139" s="31" t="s">
        <v>10</v>
      </c>
      <c r="J139" s="31" t="s">
        <v>11</v>
      </c>
      <c r="K139" s="31" t="s">
        <v>539</v>
      </c>
      <c r="L139" s="33">
        <v>1757</v>
      </c>
      <c r="M139" s="150">
        <v>30920.134134</v>
      </c>
      <c r="N139" s="34">
        <v>-21553</v>
      </c>
      <c r="O139" s="34">
        <v>15380.343523599273</v>
      </c>
      <c r="P139" s="30">
        <v>29951.977547399998</v>
      </c>
      <c r="Q139" s="35">
        <v>1240.4632320000001</v>
      </c>
      <c r="R139" s="36">
        <v>0</v>
      </c>
      <c r="S139" s="36">
        <v>0</v>
      </c>
      <c r="T139" s="36">
        <v>3514</v>
      </c>
      <c r="U139" s="37">
        <v>3514.0189492563568</v>
      </c>
      <c r="V139" s="38">
        <v>4754.4821812563569</v>
      </c>
      <c r="W139" s="34">
        <v>34706.459728656351</v>
      </c>
      <c r="X139" s="34">
        <v>-7.2759600000000004E-12</v>
      </c>
      <c r="Y139" s="33">
        <v>34706.459728656358</v>
      </c>
      <c r="Z139" s="144">
        <v>0</v>
      </c>
      <c r="AA139" s="34">
        <v>1899.2483330343284</v>
      </c>
      <c r="AB139" s="34">
        <v>7852.2193375164188</v>
      </c>
      <c r="AC139" s="34">
        <v>30793.670000000002</v>
      </c>
      <c r="AD139" s="34">
        <v>138.78744749999998</v>
      </c>
      <c r="AE139" s="34">
        <v>184.65</v>
      </c>
      <c r="AF139" s="34">
        <v>40868.57511805075</v>
      </c>
      <c r="AG139" s="136">
        <v>0</v>
      </c>
      <c r="AH139" s="34">
        <v>22752.843413399998</v>
      </c>
      <c r="AI139" s="34">
        <v>0</v>
      </c>
      <c r="AJ139" s="34">
        <v>3092.0134134</v>
      </c>
      <c r="AK139" s="34">
        <v>3092.0134134</v>
      </c>
      <c r="AL139" s="34">
        <v>0</v>
      </c>
      <c r="AM139" s="34">
        <v>19660.829999999998</v>
      </c>
      <c r="AN139" s="34">
        <v>19660.829999999998</v>
      </c>
      <c r="AO139" s="34">
        <v>29951.977547399998</v>
      </c>
      <c r="AP139" s="34">
        <v>7199.1341339999999</v>
      </c>
      <c r="AQ139" s="34">
        <v>22752.843413399998</v>
      </c>
      <c r="AR139" s="34">
        <v>-21553</v>
      </c>
      <c r="AS139" s="34">
        <v>0</v>
      </c>
    </row>
    <row r="140" spans="2:45" s="1" customFormat="1" ht="13.8">
      <c r="B140" s="31" t="s">
        <v>1223</v>
      </c>
      <c r="C140" s="32" t="s">
        <v>336</v>
      </c>
      <c r="D140" s="31" t="s">
        <v>337</v>
      </c>
      <c r="E140" s="31" t="s">
        <v>14</v>
      </c>
      <c r="F140" s="31" t="s">
        <v>15</v>
      </c>
      <c r="G140" s="31" t="s">
        <v>16</v>
      </c>
      <c r="H140" s="31" t="s">
        <v>17</v>
      </c>
      <c r="I140" s="31" t="s">
        <v>10</v>
      </c>
      <c r="J140" s="31" t="s">
        <v>22</v>
      </c>
      <c r="K140" s="31" t="s">
        <v>338</v>
      </c>
      <c r="L140" s="33">
        <v>336</v>
      </c>
      <c r="M140" s="150">
        <v>10923.000931</v>
      </c>
      <c r="N140" s="34">
        <v>-3983</v>
      </c>
      <c r="O140" s="34">
        <v>1694.5816476144246</v>
      </c>
      <c r="P140" s="30">
        <v>11318.717024099999</v>
      </c>
      <c r="Q140" s="35">
        <v>374.94855100000001</v>
      </c>
      <c r="R140" s="36">
        <v>0</v>
      </c>
      <c r="S140" s="36">
        <v>0</v>
      </c>
      <c r="T140" s="36">
        <v>672</v>
      </c>
      <c r="U140" s="37">
        <v>672.00362376217186</v>
      </c>
      <c r="V140" s="38">
        <v>1046.9521747621718</v>
      </c>
      <c r="W140" s="34">
        <v>12365.66919886217</v>
      </c>
      <c r="X140" s="34">
        <v>0</v>
      </c>
      <c r="Y140" s="33">
        <v>12365.66919886217</v>
      </c>
      <c r="Z140" s="144">
        <v>0</v>
      </c>
      <c r="AA140" s="34">
        <v>1016.4958777827657</v>
      </c>
      <c r="AB140" s="34">
        <v>1701.5370454965312</v>
      </c>
      <c r="AC140" s="34">
        <v>7444.72</v>
      </c>
      <c r="AD140" s="34">
        <v>90</v>
      </c>
      <c r="AE140" s="34">
        <v>0</v>
      </c>
      <c r="AF140" s="34">
        <v>10252.752923279297</v>
      </c>
      <c r="AG140" s="136">
        <v>0</v>
      </c>
      <c r="AH140" s="34">
        <v>4378.7160930999999</v>
      </c>
      <c r="AI140" s="34">
        <v>0</v>
      </c>
      <c r="AJ140" s="34">
        <v>1092.3000931000001</v>
      </c>
      <c r="AK140" s="34">
        <v>1092.3000931000001</v>
      </c>
      <c r="AL140" s="34">
        <v>0</v>
      </c>
      <c r="AM140" s="34">
        <v>3286.4159999999997</v>
      </c>
      <c r="AN140" s="34">
        <v>3286.4159999999997</v>
      </c>
      <c r="AO140" s="34">
        <v>11318.717024099999</v>
      </c>
      <c r="AP140" s="34">
        <v>6940.0009309999987</v>
      </c>
      <c r="AQ140" s="34">
        <v>4378.7160930999999</v>
      </c>
      <c r="AR140" s="34">
        <v>-3983</v>
      </c>
      <c r="AS140" s="34">
        <v>0</v>
      </c>
    </row>
    <row r="141" spans="2:45" s="1" customFormat="1" ht="13.8">
      <c r="B141" s="31" t="s">
        <v>1223</v>
      </c>
      <c r="C141" s="32" t="s">
        <v>707</v>
      </c>
      <c r="D141" s="31" t="s">
        <v>708</v>
      </c>
      <c r="E141" s="31" t="s">
        <v>14</v>
      </c>
      <c r="F141" s="31" t="s">
        <v>15</v>
      </c>
      <c r="G141" s="31" t="s">
        <v>16</v>
      </c>
      <c r="H141" s="31" t="s">
        <v>17</v>
      </c>
      <c r="I141" s="31" t="s">
        <v>10</v>
      </c>
      <c r="J141" s="31" t="s">
        <v>11</v>
      </c>
      <c r="K141" s="31" t="s">
        <v>709</v>
      </c>
      <c r="L141" s="33">
        <v>1182</v>
      </c>
      <c r="M141" s="150">
        <v>21134.699047000002</v>
      </c>
      <c r="N141" s="34">
        <v>-8375</v>
      </c>
      <c r="O141" s="34">
        <v>2776.5376504660089</v>
      </c>
      <c r="P141" s="30">
        <v>25346.168951700005</v>
      </c>
      <c r="Q141" s="35">
        <v>0</v>
      </c>
      <c r="R141" s="36">
        <v>0</v>
      </c>
      <c r="S141" s="36">
        <v>147.73386971434243</v>
      </c>
      <c r="T141" s="36">
        <v>2216.2661302856577</v>
      </c>
      <c r="U141" s="37">
        <v>2364.0127478776403</v>
      </c>
      <c r="V141" s="38">
        <v>2364.0127478776403</v>
      </c>
      <c r="W141" s="34">
        <v>27710.181699577646</v>
      </c>
      <c r="X141" s="34">
        <v>147.73386971434229</v>
      </c>
      <c r="Y141" s="33">
        <v>27562.447829863304</v>
      </c>
      <c r="Z141" s="144">
        <v>0</v>
      </c>
      <c r="AA141" s="34">
        <v>3873.7186998530715</v>
      </c>
      <c r="AB141" s="34">
        <v>3475.4525380130071</v>
      </c>
      <c r="AC141" s="34">
        <v>21478.739999999998</v>
      </c>
      <c r="AD141" s="34">
        <v>0</v>
      </c>
      <c r="AE141" s="34">
        <v>0</v>
      </c>
      <c r="AF141" s="34">
        <v>28827.911237866076</v>
      </c>
      <c r="AG141" s="136">
        <v>33288</v>
      </c>
      <c r="AH141" s="34">
        <v>35401.469904700003</v>
      </c>
      <c r="AI141" s="34">
        <v>0</v>
      </c>
      <c r="AJ141" s="34">
        <v>2113.4699047000004</v>
      </c>
      <c r="AK141" s="34">
        <v>2113.4699047000004</v>
      </c>
      <c r="AL141" s="34">
        <v>33288</v>
      </c>
      <c r="AM141" s="34">
        <v>33288</v>
      </c>
      <c r="AN141" s="34">
        <v>0</v>
      </c>
      <c r="AO141" s="34">
        <v>25346.168951700005</v>
      </c>
      <c r="AP141" s="34">
        <v>23232.699047000006</v>
      </c>
      <c r="AQ141" s="34">
        <v>2113.4699046999995</v>
      </c>
      <c r="AR141" s="34">
        <v>-8375</v>
      </c>
      <c r="AS141" s="34">
        <v>0</v>
      </c>
    </row>
    <row r="142" spans="2:45" s="1" customFormat="1" ht="13.8">
      <c r="B142" s="31" t="s">
        <v>1223</v>
      </c>
      <c r="C142" s="32" t="s">
        <v>773</v>
      </c>
      <c r="D142" s="31" t="s">
        <v>774</v>
      </c>
      <c r="E142" s="31" t="s">
        <v>14</v>
      </c>
      <c r="F142" s="31" t="s">
        <v>15</v>
      </c>
      <c r="G142" s="31" t="s">
        <v>16</v>
      </c>
      <c r="H142" s="31" t="s">
        <v>17</v>
      </c>
      <c r="I142" s="31" t="s">
        <v>14</v>
      </c>
      <c r="J142" s="31" t="s">
        <v>20</v>
      </c>
      <c r="K142" s="31" t="s">
        <v>17</v>
      </c>
      <c r="L142" s="33">
        <v>30708</v>
      </c>
      <c r="M142" s="150">
        <v>1202596.4449590002</v>
      </c>
      <c r="N142" s="34">
        <v>-115578</v>
      </c>
      <c r="O142" s="34">
        <v>0</v>
      </c>
      <c r="P142" s="30">
        <v>975891.44495900022</v>
      </c>
      <c r="Q142" s="35">
        <v>48582.708082999998</v>
      </c>
      <c r="R142" s="36">
        <v>0</v>
      </c>
      <c r="S142" s="36">
        <v>15623.705213720285</v>
      </c>
      <c r="T142" s="36">
        <v>45792.294786279715</v>
      </c>
      <c r="U142" s="37">
        <v>61416.331185978488</v>
      </c>
      <c r="V142" s="38">
        <v>109999.03926897849</v>
      </c>
      <c r="W142" s="34">
        <v>1085890.4842279786</v>
      </c>
      <c r="X142" s="34">
        <v>29294.447275720071</v>
      </c>
      <c r="Y142" s="33">
        <v>1056596.0369522586</v>
      </c>
      <c r="Z142" s="144">
        <v>47507.623004727742</v>
      </c>
      <c r="AA142" s="34">
        <v>117440.88583962084</v>
      </c>
      <c r="AB142" s="34">
        <v>324293.61810905766</v>
      </c>
      <c r="AC142" s="34">
        <v>128719.12</v>
      </c>
      <c r="AD142" s="34">
        <v>19483.436525075755</v>
      </c>
      <c r="AE142" s="34">
        <v>20642.12</v>
      </c>
      <c r="AF142" s="34">
        <v>658086.80347848206</v>
      </c>
      <c r="AG142" s="136">
        <v>569015</v>
      </c>
      <c r="AH142" s="34">
        <v>569015</v>
      </c>
      <c r="AI142" s="34">
        <v>200000</v>
      </c>
      <c r="AJ142" s="34">
        <v>200000</v>
      </c>
      <c r="AK142" s="34">
        <v>0</v>
      </c>
      <c r="AL142" s="34">
        <v>369015</v>
      </c>
      <c r="AM142" s="34">
        <v>369015</v>
      </c>
      <c r="AN142" s="34">
        <v>0</v>
      </c>
      <c r="AO142" s="34">
        <v>975891.44495900022</v>
      </c>
      <c r="AP142" s="34">
        <v>975891.44495900022</v>
      </c>
      <c r="AQ142" s="34">
        <v>0</v>
      </c>
      <c r="AR142" s="34">
        <v>-115578</v>
      </c>
      <c r="AS142" s="34">
        <v>0</v>
      </c>
    </row>
    <row r="143" spans="2:45" s="1" customFormat="1" ht="13.8">
      <c r="B143" s="31" t="s">
        <v>1223</v>
      </c>
      <c r="C143" s="32" t="s">
        <v>486</v>
      </c>
      <c r="D143" s="31" t="s">
        <v>487</v>
      </c>
      <c r="E143" s="31" t="s">
        <v>14</v>
      </c>
      <c r="F143" s="31" t="s">
        <v>15</v>
      </c>
      <c r="G143" s="31" t="s">
        <v>16</v>
      </c>
      <c r="H143" s="31" t="s">
        <v>17</v>
      </c>
      <c r="I143" s="31" t="s">
        <v>10</v>
      </c>
      <c r="J143" s="31" t="s">
        <v>11</v>
      </c>
      <c r="K143" s="31" t="s">
        <v>488</v>
      </c>
      <c r="L143" s="33">
        <v>1498</v>
      </c>
      <c r="M143" s="150">
        <v>40248.084982</v>
      </c>
      <c r="N143" s="34">
        <v>-9210</v>
      </c>
      <c r="O143" s="34">
        <v>4055.6561409977276</v>
      </c>
      <c r="P143" s="30">
        <v>60096.8934802</v>
      </c>
      <c r="Q143" s="35">
        <v>1039.5715130000001</v>
      </c>
      <c r="R143" s="36">
        <v>0</v>
      </c>
      <c r="S143" s="36">
        <v>0</v>
      </c>
      <c r="T143" s="36">
        <v>2996</v>
      </c>
      <c r="U143" s="37">
        <v>2996.0161559396829</v>
      </c>
      <c r="V143" s="38">
        <v>4035.5876689396828</v>
      </c>
      <c r="W143" s="34">
        <v>64132.481149139683</v>
      </c>
      <c r="X143" s="34">
        <v>0</v>
      </c>
      <c r="Y143" s="33">
        <v>64132.481149139683</v>
      </c>
      <c r="Z143" s="144">
        <v>0</v>
      </c>
      <c r="AA143" s="34">
        <v>5615.2259636564177</v>
      </c>
      <c r="AB143" s="34">
        <v>3956.4712752660816</v>
      </c>
      <c r="AC143" s="34">
        <v>22595.5</v>
      </c>
      <c r="AD143" s="34">
        <v>0</v>
      </c>
      <c r="AE143" s="34">
        <v>0</v>
      </c>
      <c r="AF143" s="34">
        <v>32167.197238922497</v>
      </c>
      <c r="AG143" s="136">
        <v>60784</v>
      </c>
      <c r="AH143" s="34">
        <v>64808.8084982</v>
      </c>
      <c r="AI143" s="34">
        <v>0</v>
      </c>
      <c r="AJ143" s="34">
        <v>4024.8084982</v>
      </c>
      <c r="AK143" s="34">
        <v>4024.8084982</v>
      </c>
      <c r="AL143" s="34">
        <v>60784</v>
      </c>
      <c r="AM143" s="34">
        <v>60784</v>
      </c>
      <c r="AN143" s="34">
        <v>0</v>
      </c>
      <c r="AO143" s="34">
        <v>60096.8934802</v>
      </c>
      <c r="AP143" s="34">
        <v>56072.084982</v>
      </c>
      <c r="AQ143" s="34">
        <v>4024.8084982</v>
      </c>
      <c r="AR143" s="34">
        <v>-9210</v>
      </c>
      <c r="AS143" s="34">
        <v>0</v>
      </c>
    </row>
    <row r="144" spans="2:45" s="1" customFormat="1" ht="13.8">
      <c r="B144" s="31" t="s">
        <v>1223</v>
      </c>
      <c r="C144" s="32" t="s">
        <v>260</v>
      </c>
      <c r="D144" s="31" t="s">
        <v>261</v>
      </c>
      <c r="E144" s="31" t="s">
        <v>14</v>
      </c>
      <c r="F144" s="31" t="s">
        <v>15</v>
      </c>
      <c r="G144" s="31" t="s">
        <v>16</v>
      </c>
      <c r="H144" s="31" t="s">
        <v>17</v>
      </c>
      <c r="I144" s="31" t="s">
        <v>10</v>
      </c>
      <c r="J144" s="31" t="s">
        <v>22</v>
      </c>
      <c r="K144" s="31" t="s">
        <v>262</v>
      </c>
      <c r="L144" s="33">
        <v>296</v>
      </c>
      <c r="M144" s="150">
        <v>18409.864121000002</v>
      </c>
      <c r="N144" s="34">
        <v>-25755</v>
      </c>
      <c r="O144" s="34">
        <v>18987.462788970264</v>
      </c>
      <c r="P144" s="30">
        <v>-5345.8358789999975</v>
      </c>
      <c r="Q144" s="35">
        <v>1115.9014380000001</v>
      </c>
      <c r="R144" s="36">
        <v>5345.8358789999975</v>
      </c>
      <c r="S144" s="36">
        <v>0</v>
      </c>
      <c r="T144" s="36">
        <v>14732.53187416833</v>
      </c>
      <c r="U144" s="37">
        <v>20078.476025831329</v>
      </c>
      <c r="V144" s="38">
        <v>21194.37746383133</v>
      </c>
      <c r="W144" s="34">
        <v>21194.37746383133</v>
      </c>
      <c r="X144" s="34">
        <v>17871.561350970263</v>
      </c>
      <c r="Y144" s="33">
        <v>3322.8161128610664</v>
      </c>
      <c r="Z144" s="144">
        <v>0</v>
      </c>
      <c r="AA144" s="34">
        <v>393.7642495768481</v>
      </c>
      <c r="AB144" s="34">
        <v>867.69920009178952</v>
      </c>
      <c r="AC144" s="34">
        <v>5307.2199999999993</v>
      </c>
      <c r="AD144" s="34">
        <v>0</v>
      </c>
      <c r="AE144" s="34">
        <v>0</v>
      </c>
      <c r="AF144" s="34">
        <v>6568.683449668637</v>
      </c>
      <c r="AG144" s="136">
        <v>7260</v>
      </c>
      <c r="AH144" s="34">
        <v>8149.3</v>
      </c>
      <c r="AI144" s="34">
        <v>0</v>
      </c>
      <c r="AJ144" s="34">
        <v>889.30000000000007</v>
      </c>
      <c r="AK144" s="34">
        <v>889.30000000000007</v>
      </c>
      <c r="AL144" s="34">
        <v>7260</v>
      </c>
      <c r="AM144" s="34">
        <v>7260</v>
      </c>
      <c r="AN144" s="34">
        <v>0</v>
      </c>
      <c r="AO144" s="34">
        <v>-5345.8358789999975</v>
      </c>
      <c r="AP144" s="34">
        <v>-6235.1358789999977</v>
      </c>
      <c r="AQ144" s="34">
        <v>889.30000000000018</v>
      </c>
      <c r="AR144" s="34">
        <v>-25755</v>
      </c>
      <c r="AS144" s="34">
        <v>0</v>
      </c>
    </row>
    <row r="145" spans="2:45" s="1" customFormat="1" ht="13.8">
      <c r="B145" s="31" t="s">
        <v>1223</v>
      </c>
      <c r="C145" s="32" t="s">
        <v>1139</v>
      </c>
      <c r="D145" s="31" t="s">
        <v>1140</v>
      </c>
      <c r="E145" s="31" t="s">
        <v>14</v>
      </c>
      <c r="F145" s="31" t="s">
        <v>15</v>
      </c>
      <c r="G145" s="31" t="s">
        <v>16</v>
      </c>
      <c r="H145" s="31" t="s">
        <v>17</v>
      </c>
      <c r="I145" s="31" t="s">
        <v>10</v>
      </c>
      <c r="J145" s="31" t="s">
        <v>11</v>
      </c>
      <c r="K145" s="31" t="s">
        <v>1141</v>
      </c>
      <c r="L145" s="33">
        <v>2155</v>
      </c>
      <c r="M145" s="150">
        <v>48275.874028000006</v>
      </c>
      <c r="N145" s="34">
        <v>24068</v>
      </c>
      <c r="O145" s="34">
        <v>0</v>
      </c>
      <c r="P145" s="30">
        <v>136662.87402799999</v>
      </c>
      <c r="Q145" s="35">
        <v>1995.487331</v>
      </c>
      <c r="R145" s="36">
        <v>0</v>
      </c>
      <c r="S145" s="36">
        <v>0</v>
      </c>
      <c r="T145" s="36">
        <v>4310</v>
      </c>
      <c r="U145" s="37">
        <v>4310.0232416889294</v>
      </c>
      <c r="V145" s="38">
        <v>6305.5105726889296</v>
      </c>
      <c r="W145" s="34">
        <v>142968.38460068891</v>
      </c>
      <c r="X145" s="34">
        <v>-2.9103829999999999E-11</v>
      </c>
      <c r="Y145" s="33">
        <v>142968.38460068894</v>
      </c>
      <c r="Z145" s="144">
        <v>0</v>
      </c>
      <c r="AA145" s="34">
        <v>1998.3899721424923</v>
      </c>
      <c r="AB145" s="34">
        <v>10571.368746312131</v>
      </c>
      <c r="AC145" s="34">
        <v>34141.1</v>
      </c>
      <c r="AD145" s="34">
        <v>644.82406179999998</v>
      </c>
      <c r="AE145" s="34">
        <v>274.64999999999998</v>
      </c>
      <c r="AF145" s="34">
        <v>47630.332780254619</v>
      </c>
      <c r="AG145" s="136">
        <v>78830</v>
      </c>
      <c r="AH145" s="34">
        <v>78830</v>
      </c>
      <c r="AI145" s="34">
        <v>0</v>
      </c>
      <c r="AJ145" s="34">
        <v>0</v>
      </c>
      <c r="AK145" s="34">
        <v>0</v>
      </c>
      <c r="AL145" s="34">
        <v>78830</v>
      </c>
      <c r="AM145" s="34">
        <v>78830</v>
      </c>
      <c r="AN145" s="34">
        <v>0</v>
      </c>
      <c r="AO145" s="34">
        <v>136662.87402799999</v>
      </c>
      <c r="AP145" s="34">
        <v>136662.87402799999</v>
      </c>
      <c r="AQ145" s="34">
        <v>0</v>
      </c>
      <c r="AR145" s="34">
        <v>24068</v>
      </c>
      <c r="AS145" s="34">
        <v>0</v>
      </c>
    </row>
    <row r="146" spans="2:45" s="1" customFormat="1" ht="13.8">
      <c r="B146" s="31" t="s">
        <v>1223</v>
      </c>
      <c r="C146" s="32" t="s">
        <v>142</v>
      </c>
      <c r="D146" s="31" t="s">
        <v>143</v>
      </c>
      <c r="E146" s="31" t="s">
        <v>14</v>
      </c>
      <c r="F146" s="31" t="s">
        <v>15</v>
      </c>
      <c r="G146" s="31" t="s">
        <v>16</v>
      </c>
      <c r="H146" s="31" t="s">
        <v>17</v>
      </c>
      <c r="I146" s="31" t="s">
        <v>10</v>
      </c>
      <c r="J146" s="31" t="s">
        <v>22</v>
      </c>
      <c r="K146" s="31" t="s">
        <v>144</v>
      </c>
      <c r="L146" s="33">
        <v>237</v>
      </c>
      <c r="M146" s="150">
        <v>3634.7310490000004</v>
      </c>
      <c r="N146" s="34">
        <v>1872</v>
      </c>
      <c r="O146" s="34">
        <v>0</v>
      </c>
      <c r="P146" s="30">
        <v>5922.7310490000018</v>
      </c>
      <c r="Q146" s="35">
        <v>235.557266</v>
      </c>
      <c r="R146" s="36">
        <v>0</v>
      </c>
      <c r="S146" s="36">
        <v>0</v>
      </c>
      <c r="T146" s="36">
        <v>474</v>
      </c>
      <c r="U146" s="37">
        <v>474.00255604653194</v>
      </c>
      <c r="V146" s="38">
        <v>709.55982204653196</v>
      </c>
      <c r="W146" s="34">
        <v>6632.2908710465335</v>
      </c>
      <c r="X146" s="34">
        <v>0</v>
      </c>
      <c r="Y146" s="33">
        <v>6632.2908710465335</v>
      </c>
      <c r="Z146" s="144">
        <v>0</v>
      </c>
      <c r="AA146" s="34">
        <v>187.74600832099819</v>
      </c>
      <c r="AB146" s="34">
        <v>1155.1949721953797</v>
      </c>
      <c r="AC146" s="34">
        <v>5169.7000000000007</v>
      </c>
      <c r="AD146" s="34">
        <v>0</v>
      </c>
      <c r="AE146" s="34">
        <v>0</v>
      </c>
      <c r="AF146" s="34">
        <v>6512.6409805163785</v>
      </c>
      <c r="AG146" s="136">
        <v>14490</v>
      </c>
      <c r="AH146" s="34">
        <v>14490</v>
      </c>
      <c r="AI146" s="34">
        <v>0</v>
      </c>
      <c r="AJ146" s="34">
        <v>0</v>
      </c>
      <c r="AK146" s="34">
        <v>0</v>
      </c>
      <c r="AL146" s="34">
        <v>14490</v>
      </c>
      <c r="AM146" s="34">
        <v>14490</v>
      </c>
      <c r="AN146" s="34">
        <v>0</v>
      </c>
      <c r="AO146" s="34">
        <v>5922.7310490000018</v>
      </c>
      <c r="AP146" s="34">
        <v>5922.7310490000018</v>
      </c>
      <c r="AQ146" s="34">
        <v>0</v>
      </c>
      <c r="AR146" s="34">
        <v>1872</v>
      </c>
      <c r="AS146" s="34">
        <v>0</v>
      </c>
    </row>
    <row r="147" spans="2:45" s="1" customFormat="1" ht="13.8">
      <c r="B147" s="31" t="s">
        <v>1223</v>
      </c>
      <c r="C147" s="32" t="s">
        <v>1025</v>
      </c>
      <c r="D147" s="31" t="s">
        <v>1026</v>
      </c>
      <c r="E147" s="31" t="s">
        <v>14</v>
      </c>
      <c r="F147" s="31" t="s">
        <v>15</v>
      </c>
      <c r="G147" s="31" t="s">
        <v>16</v>
      </c>
      <c r="H147" s="31" t="s">
        <v>17</v>
      </c>
      <c r="I147" s="31" t="s">
        <v>10</v>
      </c>
      <c r="J147" s="31" t="s">
        <v>11</v>
      </c>
      <c r="K147" s="31" t="s">
        <v>1027</v>
      </c>
      <c r="L147" s="33">
        <v>2091</v>
      </c>
      <c r="M147" s="150">
        <v>38684.710987999999</v>
      </c>
      <c r="N147" s="34">
        <v>18449</v>
      </c>
      <c r="O147" s="34">
        <v>0</v>
      </c>
      <c r="P147" s="30">
        <v>57979.000988</v>
      </c>
      <c r="Q147" s="35">
        <v>1588.3733810000001</v>
      </c>
      <c r="R147" s="36">
        <v>0</v>
      </c>
      <c r="S147" s="36">
        <v>354.45973942870751</v>
      </c>
      <c r="T147" s="36">
        <v>3827.5402605712925</v>
      </c>
      <c r="U147" s="37">
        <v>4182.0225514485155</v>
      </c>
      <c r="V147" s="38">
        <v>5770.3959324485159</v>
      </c>
      <c r="W147" s="34">
        <v>63749.396920448518</v>
      </c>
      <c r="X147" s="34">
        <v>664.61201142870414</v>
      </c>
      <c r="Y147" s="33">
        <v>63084.784909019814</v>
      </c>
      <c r="Z147" s="144">
        <v>0</v>
      </c>
      <c r="AA147" s="34">
        <v>0</v>
      </c>
      <c r="AB147" s="34">
        <v>5595.7994030714872</v>
      </c>
      <c r="AC147" s="34">
        <v>36108.879999999997</v>
      </c>
      <c r="AD147" s="34">
        <v>1316.6459449624999</v>
      </c>
      <c r="AE147" s="34">
        <v>257.43</v>
      </c>
      <c r="AF147" s="34">
        <v>43278.755348033977</v>
      </c>
      <c r="AG147" s="136">
        <v>18403</v>
      </c>
      <c r="AH147" s="34">
        <v>25009.289999999997</v>
      </c>
      <c r="AI147" s="34">
        <v>1611</v>
      </c>
      <c r="AJ147" s="34">
        <v>1611</v>
      </c>
      <c r="AK147" s="34">
        <v>0</v>
      </c>
      <c r="AL147" s="34">
        <v>16792</v>
      </c>
      <c r="AM147" s="34">
        <v>23398.289999999997</v>
      </c>
      <c r="AN147" s="34">
        <v>6606.2899999999972</v>
      </c>
      <c r="AO147" s="34">
        <v>57979.000988</v>
      </c>
      <c r="AP147" s="34">
        <v>51372.710988000006</v>
      </c>
      <c r="AQ147" s="34">
        <v>6606.2899999999936</v>
      </c>
      <c r="AR147" s="34">
        <v>18449</v>
      </c>
      <c r="AS147" s="34">
        <v>0</v>
      </c>
    </row>
    <row r="148" spans="2:45" s="1" customFormat="1" ht="13.8">
      <c r="B148" s="31" t="s">
        <v>1223</v>
      </c>
      <c r="C148" s="32" t="s">
        <v>1004</v>
      </c>
      <c r="D148" s="31" t="s">
        <v>1005</v>
      </c>
      <c r="E148" s="31" t="s">
        <v>14</v>
      </c>
      <c r="F148" s="31" t="s">
        <v>15</v>
      </c>
      <c r="G148" s="31" t="s">
        <v>16</v>
      </c>
      <c r="H148" s="31" t="s">
        <v>17</v>
      </c>
      <c r="I148" s="31" t="s">
        <v>10</v>
      </c>
      <c r="J148" s="31" t="s">
        <v>22</v>
      </c>
      <c r="K148" s="31" t="s">
        <v>1006</v>
      </c>
      <c r="L148" s="33">
        <v>647</v>
      </c>
      <c r="M148" s="150">
        <v>14140.726442000001</v>
      </c>
      <c r="N148" s="34">
        <v>-2240</v>
      </c>
      <c r="O148" s="34">
        <v>0</v>
      </c>
      <c r="P148" s="30">
        <v>18338.799086200001</v>
      </c>
      <c r="Q148" s="35">
        <v>386.062927</v>
      </c>
      <c r="R148" s="36">
        <v>0</v>
      </c>
      <c r="S148" s="36">
        <v>0</v>
      </c>
      <c r="T148" s="36">
        <v>1294</v>
      </c>
      <c r="U148" s="37">
        <v>1294.0069778991822</v>
      </c>
      <c r="V148" s="38">
        <v>1680.0699048991821</v>
      </c>
      <c r="W148" s="34">
        <v>20018.868991099182</v>
      </c>
      <c r="X148" s="34">
        <v>0</v>
      </c>
      <c r="Y148" s="33">
        <v>20018.868991099182</v>
      </c>
      <c r="Z148" s="144">
        <v>0</v>
      </c>
      <c r="AA148" s="34">
        <v>1690.3323532125166</v>
      </c>
      <c r="AB148" s="34">
        <v>1583.9995323008061</v>
      </c>
      <c r="AC148" s="34">
        <v>12856.5</v>
      </c>
      <c r="AD148" s="34">
        <v>79.642666950000006</v>
      </c>
      <c r="AE148" s="34">
        <v>0</v>
      </c>
      <c r="AF148" s="34">
        <v>16210.474552463322</v>
      </c>
      <c r="AG148" s="136">
        <v>7060</v>
      </c>
      <c r="AH148" s="34">
        <v>8474.0726441999996</v>
      </c>
      <c r="AI148" s="34">
        <v>0</v>
      </c>
      <c r="AJ148" s="34">
        <v>1414.0726442000002</v>
      </c>
      <c r="AK148" s="34">
        <v>1414.0726442000002</v>
      </c>
      <c r="AL148" s="34">
        <v>7060</v>
      </c>
      <c r="AM148" s="34">
        <v>7060</v>
      </c>
      <c r="AN148" s="34">
        <v>0</v>
      </c>
      <c r="AO148" s="34">
        <v>18338.799086200001</v>
      </c>
      <c r="AP148" s="34">
        <v>16924.726441999999</v>
      </c>
      <c r="AQ148" s="34">
        <v>1414.0726442000014</v>
      </c>
      <c r="AR148" s="34">
        <v>-2240</v>
      </c>
      <c r="AS148" s="34">
        <v>0</v>
      </c>
    </row>
    <row r="149" spans="2:45" s="1" customFormat="1" ht="13.8">
      <c r="B149" s="31" t="s">
        <v>1223</v>
      </c>
      <c r="C149" s="32" t="s">
        <v>1183</v>
      </c>
      <c r="D149" s="31" t="s">
        <v>1184</v>
      </c>
      <c r="E149" s="31" t="s">
        <v>14</v>
      </c>
      <c r="F149" s="31" t="s">
        <v>15</v>
      </c>
      <c r="G149" s="31" t="s">
        <v>16</v>
      </c>
      <c r="H149" s="31" t="s">
        <v>17</v>
      </c>
      <c r="I149" s="31" t="s">
        <v>10</v>
      </c>
      <c r="J149" s="31" t="s">
        <v>22</v>
      </c>
      <c r="K149" s="31" t="s">
        <v>1185</v>
      </c>
      <c r="L149" s="33">
        <v>196</v>
      </c>
      <c r="M149" s="150">
        <v>5280.1498739999997</v>
      </c>
      <c r="N149" s="34">
        <v>-4698</v>
      </c>
      <c r="O149" s="34">
        <v>3023.0540266984453</v>
      </c>
      <c r="P149" s="30">
        <v>2259.1648614000005</v>
      </c>
      <c r="Q149" s="35">
        <v>345.02707500000002</v>
      </c>
      <c r="R149" s="36">
        <v>0</v>
      </c>
      <c r="S149" s="36">
        <v>0</v>
      </c>
      <c r="T149" s="36">
        <v>392</v>
      </c>
      <c r="U149" s="37">
        <v>392.00211386126688</v>
      </c>
      <c r="V149" s="38">
        <v>737.0291888612669</v>
      </c>
      <c r="W149" s="34">
        <v>2996.1940502612674</v>
      </c>
      <c r="X149" s="34">
        <v>418.86209029844485</v>
      </c>
      <c r="Y149" s="33">
        <v>2577.3319599628226</v>
      </c>
      <c r="Z149" s="144">
        <v>0</v>
      </c>
      <c r="AA149" s="34">
        <v>767.93016320531751</v>
      </c>
      <c r="AB149" s="34">
        <v>676.2180857528565</v>
      </c>
      <c r="AC149" s="34">
        <v>4262.45</v>
      </c>
      <c r="AD149" s="34">
        <v>0</v>
      </c>
      <c r="AE149" s="34">
        <v>0</v>
      </c>
      <c r="AF149" s="34">
        <v>5706.5982489581738</v>
      </c>
      <c r="AG149" s="136">
        <v>8587</v>
      </c>
      <c r="AH149" s="34">
        <v>9115.0149873999999</v>
      </c>
      <c r="AI149" s="34">
        <v>0</v>
      </c>
      <c r="AJ149" s="34">
        <v>528.0149874</v>
      </c>
      <c r="AK149" s="34">
        <v>528.0149874</v>
      </c>
      <c r="AL149" s="34">
        <v>8587</v>
      </c>
      <c r="AM149" s="34">
        <v>8587</v>
      </c>
      <c r="AN149" s="34">
        <v>0</v>
      </c>
      <c r="AO149" s="34">
        <v>2259.1648614000005</v>
      </c>
      <c r="AP149" s="34">
        <v>1731.1498740000006</v>
      </c>
      <c r="AQ149" s="34">
        <v>528.01498739999988</v>
      </c>
      <c r="AR149" s="34">
        <v>-4698</v>
      </c>
      <c r="AS149" s="34">
        <v>0</v>
      </c>
    </row>
    <row r="150" spans="2:45" s="1" customFormat="1" ht="13.8">
      <c r="B150" s="31" t="s">
        <v>1223</v>
      </c>
      <c r="C150" s="32" t="s">
        <v>248</v>
      </c>
      <c r="D150" s="31" t="s">
        <v>249</v>
      </c>
      <c r="E150" s="31" t="s">
        <v>14</v>
      </c>
      <c r="F150" s="31" t="s">
        <v>15</v>
      </c>
      <c r="G150" s="31" t="s">
        <v>16</v>
      </c>
      <c r="H150" s="31" t="s">
        <v>17</v>
      </c>
      <c r="I150" s="31" t="s">
        <v>10</v>
      </c>
      <c r="J150" s="31" t="s">
        <v>11</v>
      </c>
      <c r="K150" s="31" t="s">
        <v>250</v>
      </c>
      <c r="L150" s="33">
        <v>2950</v>
      </c>
      <c r="M150" s="150">
        <v>60090.950940999996</v>
      </c>
      <c r="N150" s="34">
        <v>-43218</v>
      </c>
      <c r="O150" s="34">
        <v>18626.79743401278</v>
      </c>
      <c r="P150" s="30">
        <v>55892.546035099993</v>
      </c>
      <c r="Q150" s="35">
        <v>2479.747574</v>
      </c>
      <c r="R150" s="36">
        <v>0</v>
      </c>
      <c r="S150" s="36">
        <v>0</v>
      </c>
      <c r="T150" s="36">
        <v>5900</v>
      </c>
      <c r="U150" s="37">
        <v>5900.0318157690681</v>
      </c>
      <c r="V150" s="38">
        <v>8379.7793897690681</v>
      </c>
      <c r="W150" s="34">
        <v>64272.325424869065</v>
      </c>
      <c r="X150" s="34">
        <v>0</v>
      </c>
      <c r="Y150" s="33">
        <v>64272.325424869065</v>
      </c>
      <c r="Z150" s="144">
        <v>0</v>
      </c>
      <c r="AA150" s="34">
        <v>2270.8227746088996</v>
      </c>
      <c r="AB150" s="34">
        <v>12861.300457873433</v>
      </c>
      <c r="AC150" s="34">
        <v>56161.75</v>
      </c>
      <c r="AD150" s="34">
        <v>642.5</v>
      </c>
      <c r="AE150" s="34">
        <v>0</v>
      </c>
      <c r="AF150" s="34">
        <v>71936.373232482336</v>
      </c>
      <c r="AG150" s="136">
        <v>0</v>
      </c>
      <c r="AH150" s="34">
        <v>39019.595094099997</v>
      </c>
      <c r="AI150" s="34">
        <v>0</v>
      </c>
      <c r="AJ150" s="34">
        <v>6009.0950941000001</v>
      </c>
      <c r="AK150" s="34">
        <v>6009.0950941000001</v>
      </c>
      <c r="AL150" s="34">
        <v>0</v>
      </c>
      <c r="AM150" s="34">
        <v>33010.5</v>
      </c>
      <c r="AN150" s="34">
        <v>33010.5</v>
      </c>
      <c r="AO150" s="34">
        <v>55892.546035099993</v>
      </c>
      <c r="AP150" s="34">
        <v>16872.950940999996</v>
      </c>
      <c r="AQ150" s="34">
        <v>39019.595094100005</v>
      </c>
      <c r="AR150" s="34">
        <v>-43218</v>
      </c>
      <c r="AS150" s="34">
        <v>0</v>
      </c>
    </row>
    <row r="151" spans="2:45" s="1" customFormat="1" ht="13.8">
      <c r="B151" s="31" t="s">
        <v>1223</v>
      </c>
      <c r="C151" s="32" t="s">
        <v>127</v>
      </c>
      <c r="D151" s="31" t="s">
        <v>128</v>
      </c>
      <c r="E151" s="31" t="s">
        <v>14</v>
      </c>
      <c r="F151" s="31" t="s">
        <v>15</v>
      </c>
      <c r="G151" s="31" t="s">
        <v>16</v>
      </c>
      <c r="H151" s="31" t="s">
        <v>17</v>
      </c>
      <c r="I151" s="31" t="s">
        <v>10</v>
      </c>
      <c r="J151" s="31" t="s">
        <v>11</v>
      </c>
      <c r="K151" s="31" t="s">
        <v>129</v>
      </c>
      <c r="L151" s="33">
        <v>2540</v>
      </c>
      <c r="M151" s="150">
        <v>41110.023114000003</v>
      </c>
      <c r="N151" s="34">
        <v>-12429</v>
      </c>
      <c r="O151" s="34">
        <v>3245.1101977396092</v>
      </c>
      <c r="P151" s="30">
        <v>53778.623114000002</v>
      </c>
      <c r="Q151" s="35">
        <v>1473.0257899999999</v>
      </c>
      <c r="R151" s="36">
        <v>0</v>
      </c>
      <c r="S151" s="36">
        <v>379.26410285728849</v>
      </c>
      <c r="T151" s="36">
        <v>4700.7358971427111</v>
      </c>
      <c r="U151" s="37">
        <v>5080.0273939164181</v>
      </c>
      <c r="V151" s="38">
        <v>6553.0531839164178</v>
      </c>
      <c r="W151" s="34">
        <v>60331.67629791642</v>
      </c>
      <c r="X151" s="34">
        <v>711.12019285729184</v>
      </c>
      <c r="Y151" s="33">
        <v>59620.556105059128</v>
      </c>
      <c r="Z151" s="144">
        <v>0</v>
      </c>
      <c r="AA151" s="34">
        <v>2384.891178907767</v>
      </c>
      <c r="AB151" s="34">
        <v>10644.144440571481</v>
      </c>
      <c r="AC151" s="34">
        <v>50187.03</v>
      </c>
      <c r="AD151" s="34">
        <v>205.54775324999997</v>
      </c>
      <c r="AE151" s="34">
        <v>0</v>
      </c>
      <c r="AF151" s="34">
        <v>63421.613372729247</v>
      </c>
      <c r="AG151" s="136">
        <v>23055</v>
      </c>
      <c r="AH151" s="34">
        <v>33175.599999999999</v>
      </c>
      <c r="AI151" s="34">
        <v>4753</v>
      </c>
      <c r="AJ151" s="34">
        <v>4753</v>
      </c>
      <c r="AK151" s="34">
        <v>0</v>
      </c>
      <c r="AL151" s="34">
        <v>18302</v>
      </c>
      <c r="AM151" s="34">
        <v>28422.6</v>
      </c>
      <c r="AN151" s="34">
        <v>10120.599999999999</v>
      </c>
      <c r="AO151" s="34">
        <v>53778.623114000002</v>
      </c>
      <c r="AP151" s="34">
        <v>43658.023114000003</v>
      </c>
      <c r="AQ151" s="34">
        <v>10120.599999999999</v>
      </c>
      <c r="AR151" s="34">
        <v>-12429</v>
      </c>
      <c r="AS151" s="34">
        <v>0</v>
      </c>
    </row>
    <row r="152" spans="2:45" s="1" customFormat="1" ht="13.8">
      <c r="B152" s="31" t="s">
        <v>1223</v>
      </c>
      <c r="C152" s="32" t="s">
        <v>597</v>
      </c>
      <c r="D152" s="31" t="s">
        <v>598</v>
      </c>
      <c r="E152" s="31" t="s">
        <v>14</v>
      </c>
      <c r="F152" s="31" t="s">
        <v>15</v>
      </c>
      <c r="G152" s="31" t="s">
        <v>16</v>
      </c>
      <c r="H152" s="31" t="s">
        <v>17</v>
      </c>
      <c r="I152" s="31" t="s">
        <v>10</v>
      </c>
      <c r="J152" s="31" t="s">
        <v>11</v>
      </c>
      <c r="K152" s="31" t="s">
        <v>599</v>
      </c>
      <c r="L152" s="33">
        <v>2447</v>
      </c>
      <c r="M152" s="150">
        <v>137232.921844</v>
      </c>
      <c r="N152" s="34">
        <v>-74290</v>
      </c>
      <c r="O152" s="34">
        <v>60566.707815599999</v>
      </c>
      <c r="P152" s="30">
        <v>92062.144028399998</v>
      </c>
      <c r="Q152" s="35">
        <v>4409.41687</v>
      </c>
      <c r="R152" s="36">
        <v>0</v>
      </c>
      <c r="S152" s="36">
        <v>1620.360742857765</v>
      </c>
      <c r="T152" s="36">
        <v>3273.6392571422348</v>
      </c>
      <c r="U152" s="37">
        <v>4894.0263909108162</v>
      </c>
      <c r="V152" s="38">
        <v>9303.4432609108153</v>
      </c>
      <c r="W152" s="34">
        <v>101365.58728931082</v>
      </c>
      <c r="X152" s="34">
        <v>3038.1763928577711</v>
      </c>
      <c r="Y152" s="33">
        <v>98327.410896453046</v>
      </c>
      <c r="Z152" s="144">
        <v>0</v>
      </c>
      <c r="AA152" s="34">
        <v>10519.10826272691</v>
      </c>
      <c r="AB152" s="34">
        <v>22384.651537182173</v>
      </c>
      <c r="AC152" s="34">
        <v>37781.39</v>
      </c>
      <c r="AD152" s="34">
        <v>291.28549720000001</v>
      </c>
      <c r="AE152" s="34">
        <v>1437.03</v>
      </c>
      <c r="AF152" s="34">
        <v>72413.465297109084</v>
      </c>
      <c r="AG152" s="136">
        <v>0</v>
      </c>
      <c r="AH152" s="34">
        <v>41105.222184400001</v>
      </c>
      <c r="AI152" s="34">
        <v>0</v>
      </c>
      <c r="AJ152" s="34">
        <v>13723.292184400001</v>
      </c>
      <c r="AK152" s="34">
        <v>13723.292184400001</v>
      </c>
      <c r="AL152" s="34">
        <v>0</v>
      </c>
      <c r="AM152" s="34">
        <v>27381.93</v>
      </c>
      <c r="AN152" s="34">
        <v>27381.93</v>
      </c>
      <c r="AO152" s="34">
        <v>92062.144028399998</v>
      </c>
      <c r="AP152" s="34">
        <v>50956.92184399999</v>
      </c>
      <c r="AQ152" s="34">
        <v>41105.222184400001</v>
      </c>
      <c r="AR152" s="34">
        <v>-74290</v>
      </c>
      <c r="AS152" s="34">
        <v>0</v>
      </c>
    </row>
    <row r="153" spans="2:45" s="1" customFormat="1" ht="13.8">
      <c r="B153" s="31" t="s">
        <v>1223</v>
      </c>
      <c r="C153" s="32" t="s">
        <v>582</v>
      </c>
      <c r="D153" s="31" t="s">
        <v>583</v>
      </c>
      <c r="E153" s="31" t="s">
        <v>14</v>
      </c>
      <c r="F153" s="31" t="s">
        <v>15</v>
      </c>
      <c r="G153" s="31" t="s">
        <v>16</v>
      </c>
      <c r="H153" s="31" t="s">
        <v>17</v>
      </c>
      <c r="I153" s="31" t="s">
        <v>10</v>
      </c>
      <c r="J153" s="31" t="s">
        <v>11</v>
      </c>
      <c r="K153" s="31" t="s">
        <v>584</v>
      </c>
      <c r="L153" s="33">
        <v>4743</v>
      </c>
      <c r="M153" s="150">
        <v>80767.333456000008</v>
      </c>
      <c r="N153" s="34">
        <v>17111</v>
      </c>
      <c r="O153" s="34">
        <v>0</v>
      </c>
      <c r="P153" s="30">
        <v>140241.33345600002</v>
      </c>
      <c r="Q153" s="35">
        <v>0</v>
      </c>
      <c r="R153" s="36">
        <v>0</v>
      </c>
      <c r="S153" s="36">
        <v>0</v>
      </c>
      <c r="T153" s="36">
        <v>9486</v>
      </c>
      <c r="U153" s="37">
        <v>9486.0511532856581</v>
      </c>
      <c r="V153" s="38">
        <v>9486.0511532856581</v>
      </c>
      <c r="W153" s="34">
        <v>149727.38460928568</v>
      </c>
      <c r="X153" s="34">
        <v>0</v>
      </c>
      <c r="Y153" s="33">
        <v>149727.38460928568</v>
      </c>
      <c r="Z153" s="144">
        <v>0</v>
      </c>
      <c r="AA153" s="34">
        <v>24886.515409267777</v>
      </c>
      <c r="AB153" s="34">
        <v>18680.80567134454</v>
      </c>
      <c r="AC153" s="34">
        <v>53371.590000000004</v>
      </c>
      <c r="AD153" s="34">
        <v>3904.8657749082554</v>
      </c>
      <c r="AE153" s="34">
        <v>0</v>
      </c>
      <c r="AF153" s="34">
        <v>100843.77685552057</v>
      </c>
      <c r="AG153" s="136">
        <v>56917</v>
      </c>
      <c r="AH153" s="34">
        <v>56917</v>
      </c>
      <c r="AI153" s="34">
        <v>0</v>
      </c>
      <c r="AJ153" s="34">
        <v>0</v>
      </c>
      <c r="AK153" s="34">
        <v>0</v>
      </c>
      <c r="AL153" s="34">
        <v>56917</v>
      </c>
      <c r="AM153" s="34">
        <v>56917</v>
      </c>
      <c r="AN153" s="34">
        <v>0</v>
      </c>
      <c r="AO153" s="34">
        <v>140241.33345600002</v>
      </c>
      <c r="AP153" s="34">
        <v>140241.33345600002</v>
      </c>
      <c r="AQ153" s="34">
        <v>0</v>
      </c>
      <c r="AR153" s="34">
        <v>17111</v>
      </c>
      <c r="AS153" s="34">
        <v>0</v>
      </c>
    </row>
    <row r="154" spans="2:45" s="1" customFormat="1" ht="13.8">
      <c r="B154" s="31" t="s">
        <v>1223</v>
      </c>
      <c r="C154" s="32" t="s">
        <v>1010</v>
      </c>
      <c r="D154" s="31" t="s">
        <v>1011</v>
      </c>
      <c r="E154" s="31" t="s">
        <v>14</v>
      </c>
      <c r="F154" s="31" t="s">
        <v>15</v>
      </c>
      <c r="G154" s="31" t="s">
        <v>16</v>
      </c>
      <c r="H154" s="31" t="s">
        <v>17</v>
      </c>
      <c r="I154" s="31" t="s">
        <v>10</v>
      </c>
      <c r="J154" s="31" t="s">
        <v>11</v>
      </c>
      <c r="K154" s="31" t="s">
        <v>1012</v>
      </c>
      <c r="L154" s="33">
        <v>2303</v>
      </c>
      <c r="M154" s="150">
        <v>42976.157213999992</v>
      </c>
      <c r="N154" s="34">
        <v>-27344.58</v>
      </c>
      <c r="O154" s="34">
        <v>17390.653612653616</v>
      </c>
      <c r="P154" s="30">
        <v>35814.192935399988</v>
      </c>
      <c r="Q154" s="35">
        <v>5419.6118189999997</v>
      </c>
      <c r="R154" s="36">
        <v>0</v>
      </c>
      <c r="S154" s="36">
        <v>0</v>
      </c>
      <c r="T154" s="36">
        <v>4606</v>
      </c>
      <c r="U154" s="37">
        <v>4606.0248378698861</v>
      </c>
      <c r="V154" s="38">
        <v>10025.636656869887</v>
      </c>
      <c r="W154" s="34">
        <v>45839.829592269874</v>
      </c>
      <c r="X154" s="34">
        <v>0</v>
      </c>
      <c r="Y154" s="33">
        <v>45839.829592269874</v>
      </c>
      <c r="Z154" s="144">
        <v>0</v>
      </c>
      <c r="AA154" s="34">
        <v>7886.9749144385896</v>
      </c>
      <c r="AB154" s="34">
        <v>13067.805462806735</v>
      </c>
      <c r="AC154" s="34">
        <v>42325.72</v>
      </c>
      <c r="AD154" s="34">
        <v>3318</v>
      </c>
      <c r="AE154" s="34">
        <v>267.76</v>
      </c>
      <c r="AF154" s="34">
        <v>66866.260377245329</v>
      </c>
      <c r="AG154" s="136">
        <v>55586</v>
      </c>
      <c r="AH154" s="34">
        <v>59883.615721399998</v>
      </c>
      <c r="AI154" s="34">
        <v>0</v>
      </c>
      <c r="AJ154" s="34">
        <v>4297.6157213999995</v>
      </c>
      <c r="AK154" s="34">
        <v>4297.6157213999995</v>
      </c>
      <c r="AL154" s="34">
        <v>55586</v>
      </c>
      <c r="AM154" s="34">
        <v>55586</v>
      </c>
      <c r="AN154" s="34">
        <v>0</v>
      </c>
      <c r="AO154" s="34">
        <v>35814.192935399988</v>
      </c>
      <c r="AP154" s="34">
        <v>31516.57721399999</v>
      </c>
      <c r="AQ154" s="34">
        <v>4297.6157213999977</v>
      </c>
      <c r="AR154" s="34">
        <v>-27344.58</v>
      </c>
      <c r="AS154" s="34">
        <v>0</v>
      </c>
    </row>
    <row r="155" spans="2:45" s="1" customFormat="1" ht="13.8">
      <c r="B155" s="31" t="s">
        <v>1223</v>
      </c>
      <c r="C155" s="32" t="s">
        <v>959</v>
      </c>
      <c r="D155" s="31" t="s">
        <v>960</v>
      </c>
      <c r="E155" s="31" t="s">
        <v>14</v>
      </c>
      <c r="F155" s="31" t="s">
        <v>15</v>
      </c>
      <c r="G155" s="31" t="s">
        <v>16</v>
      </c>
      <c r="H155" s="31" t="s">
        <v>17</v>
      </c>
      <c r="I155" s="31" t="s">
        <v>10</v>
      </c>
      <c r="J155" s="31" t="s">
        <v>11</v>
      </c>
      <c r="K155" s="31" t="s">
        <v>961</v>
      </c>
      <c r="L155" s="33">
        <v>1462</v>
      </c>
      <c r="M155" s="150">
        <v>25818.197865000002</v>
      </c>
      <c r="N155" s="34">
        <v>-17922</v>
      </c>
      <c r="O155" s="34">
        <v>10065.298388325171</v>
      </c>
      <c r="P155" s="30">
        <v>27326.017651500006</v>
      </c>
      <c r="Q155" s="35">
        <v>441.28578900000002</v>
      </c>
      <c r="R155" s="36">
        <v>0</v>
      </c>
      <c r="S155" s="36">
        <v>0</v>
      </c>
      <c r="T155" s="36">
        <v>2924</v>
      </c>
      <c r="U155" s="37">
        <v>2924.0157676794497</v>
      </c>
      <c r="V155" s="38">
        <v>3365.3015566794497</v>
      </c>
      <c r="W155" s="34">
        <v>30691.319208179455</v>
      </c>
      <c r="X155" s="34">
        <v>0</v>
      </c>
      <c r="Y155" s="33">
        <v>30691.319208179455</v>
      </c>
      <c r="Z155" s="144">
        <v>0</v>
      </c>
      <c r="AA155" s="34">
        <v>2112.2689298589139</v>
      </c>
      <c r="AB155" s="34">
        <v>6282.886173294517</v>
      </c>
      <c r="AC155" s="34">
        <v>24815.239999999998</v>
      </c>
      <c r="AD155" s="34">
        <v>89.443056539759993</v>
      </c>
      <c r="AE155" s="34">
        <v>0</v>
      </c>
      <c r="AF155" s="34">
        <v>33299.838159693194</v>
      </c>
      <c r="AG155" s="136">
        <v>17641</v>
      </c>
      <c r="AH155" s="34">
        <v>19429.8197865</v>
      </c>
      <c r="AI155" s="34">
        <v>793</v>
      </c>
      <c r="AJ155" s="34">
        <v>2581.8197865000002</v>
      </c>
      <c r="AK155" s="34">
        <v>1788.8197865000002</v>
      </c>
      <c r="AL155" s="34">
        <v>16848</v>
      </c>
      <c r="AM155" s="34">
        <v>16848</v>
      </c>
      <c r="AN155" s="34">
        <v>0</v>
      </c>
      <c r="AO155" s="34">
        <v>27326.017651500006</v>
      </c>
      <c r="AP155" s="34">
        <v>25537.197865000006</v>
      </c>
      <c r="AQ155" s="34">
        <v>1788.8197865000002</v>
      </c>
      <c r="AR155" s="34">
        <v>-17922</v>
      </c>
      <c r="AS155" s="34">
        <v>0</v>
      </c>
    </row>
    <row r="156" spans="2:45" s="1" customFormat="1" ht="13.8">
      <c r="B156" s="31" t="s">
        <v>1223</v>
      </c>
      <c r="C156" s="32" t="s">
        <v>642</v>
      </c>
      <c r="D156" s="31" t="s">
        <v>643</v>
      </c>
      <c r="E156" s="31" t="s">
        <v>14</v>
      </c>
      <c r="F156" s="31" t="s">
        <v>15</v>
      </c>
      <c r="G156" s="31" t="s">
        <v>16</v>
      </c>
      <c r="H156" s="31" t="s">
        <v>17</v>
      </c>
      <c r="I156" s="31" t="s">
        <v>10</v>
      </c>
      <c r="J156" s="31" t="s">
        <v>11</v>
      </c>
      <c r="K156" s="31" t="s">
        <v>644</v>
      </c>
      <c r="L156" s="33">
        <v>2051</v>
      </c>
      <c r="M156" s="150">
        <v>29361.977171999999</v>
      </c>
      <c r="N156" s="34">
        <v>-7488</v>
      </c>
      <c r="O156" s="34">
        <v>1923.5957588402669</v>
      </c>
      <c r="P156" s="30">
        <v>-47048.135110800002</v>
      </c>
      <c r="Q156" s="35">
        <v>1208.4128350000001</v>
      </c>
      <c r="R156" s="36">
        <v>47048.135110800002</v>
      </c>
      <c r="S156" s="36">
        <v>0</v>
      </c>
      <c r="T156" s="36">
        <v>-1736.7117755097061</v>
      </c>
      <c r="U156" s="37">
        <v>45311.667677287071</v>
      </c>
      <c r="V156" s="38">
        <v>46520.080512287073</v>
      </c>
      <c r="W156" s="34">
        <v>46520.080512287073</v>
      </c>
      <c r="X156" s="34">
        <v>715.18292384026427</v>
      </c>
      <c r="Y156" s="33">
        <v>45804.897588446809</v>
      </c>
      <c r="Z156" s="144">
        <v>0</v>
      </c>
      <c r="AA156" s="34">
        <v>5870.7989266905297</v>
      </c>
      <c r="AB156" s="34">
        <v>10554.922710600682</v>
      </c>
      <c r="AC156" s="34">
        <v>33582.880000000005</v>
      </c>
      <c r="AD156" s="34">
        <v>986.05480095576991</v>
      </c>
      <c r="AE156" s="34">
        <v>0</v>
      </c>
      <c r="AF156" s="34">
        <v>50994.656438246981</v>
      </c>
      <c r="AG156" s="136">
        <v>12669</v>
      </c>
      <c r="AH156" s="34">
        <v>25886.887717199999</v>
      </c>
      <c r="AI156" s="34">
        <v>0</v>
      </c>
      <c r="AJ156" s="34">
        <v>2936.1977172000002</v>
      </c>
      <c r="AK156" s="34">
        <v>2936.1977172000002</v>
      </c>
      <c r="AL156" s="34">
        <v>12669</v>
      </c>
      <c r="AM156" s="34">
        <v>22950.69</v>
      </c>
      <c r="AN156" s="34">
        <v>10281.689999999999</v>
      </c>
      <c r="AO156" s="34">
        <v>-47048.135110800002</v>
      </c>
      <c r="AP156" s="34">
        <v>-60266.022828000001</v>
      </c>
      <c r="AQ156" s="34">
        <v>13217.887717199999</v>
      </c>
      <c r="AR156" s="34">
        <v>-7488</v>
      </c>
      <c r="AS156" s="34">
        <v>0</v>
      </c>
    </row>
    <row r="157" spans="2:45" s="1" customFormat="1" ht="13.8">
      <c r="B157" s="31" t="s">
        <v>1223</v>
      </c>
      <c r="C157" s="32" t="s">
        <v>103</v>
      </c>
      <c r="D157" s="31" t="s">
        <v>104</v>
      </c>
      <c r="E157" s="31" t="s">
        <v>14</v>
      </c>
      <c r="F157" s="31" t="s">
        <v>15</v>
      </c>
      <c r="G157" s="31" t="s">
        <v>16</v>
      </c>
      <c r="H157" s="31" t="s">
        <v>17</v>
      </c>
      <c r="I157" s="31" t="s">
        <v>10</v>
      </c>
      <c r="J157" s="31" t="s">
        <v>11</v>
      </c>
      <c r="K157" s="31" t="s">
        <v>105</v>
      </c>
      <c r="L157" s="33">
        <v>1738</v>
      </c>
      <c r="M157" s="150">
        <v>28846.987772</v>
      </c>
      <c r="N157" s="34">
        <v>7851</v>
      </c>
      <c r="O157" s="34">
        <v>0</v>
      </c>
      <c r="P157" s="30">
        <v>45704.207771999994</v>
      </c>
      <c r="Q157" s="35">
        <v>0</v>
      </c>
      <c r="R157" s="36">
        <v>0</v>
      </c>
      <c r="S157" s="36">
        <v>0</v>
      </c>
      <c r="T157" s="36">
        <v>3476</v>
      </c>
      <c r="U157" s="37">
        <v>3476.0187443412337</v>
      </c>
      <c r="V157" s="38">
        <v>3476.0187443412337</v>
      </c>
      <c r="W157" s="34">
        <v>49180.22651634123</v>
      </c>
      <c r="X157" s="34">
        <v>0</v>
      </c>
      <c r="Y157" s="33">
        <v>49180.22651634123</v>
      </c>
      <c r="Z157" s="144">
        <v>0</v>
      </c>
      <c r="AA157" s="34">
        <v>3577.4303378977647</v>
      </c>
      <c r="AB157" s="34">
        <v>7368.2212459677921</v>
      </c>
      <c r="AC157" s="34">
        <v>30522.440000000002</v>
      </c>
      <c r="AD157" s="34">
        <v>403.5</v>
      </c>
      <c r="AE157" s="34">
        <v>127.5</v>
      </c>
      <c r="AF157" s="34">
        <v>41999.091583865564</v>
      </c>
      <c r="AG157" s="136">
        <v>11260</v>
      </c>
      <c r="AH157" s="34">
        <v>19448.219999999998</v>
      </c>
      <c r="AI157" s="34">
        <v>0</v>
      </c>
      <c r="AJ157" s="34">
        <v>0</v>
      </c>
      <c r="AK157" s="34">
        <v>0</v>
      </c>
      <c r="AL157" s="34">
        <v>11260</v>
      </c>
      <c r="AM157" s="34">
        <v>19448.219999999998</v>
      </c>
      <c r="AN157" s="34">
        <v>8188.2199999999975</v>
      </c>
      <c r="AO157" s="34">
        <v>45704.207771999994</v>
      </c>
      <c r="AP157" s="34">
        <v>37515.987771999993</v>
      </c>
      <c r="AQ157" s="34">
        <v>8188.2200000000012</v>
      </c>
      <c r="AR157" s="34">
        <v>7851</v>
      </c>
      <c r="AS157" s="34">
        <v>0</v>
      </c>
    </row>
    <row r="158" spans="2:45" s="1" customFormat="1" ht="13.8">
      <c r="B158" s="31" t="s">
        <v>1223</v>
      </c>
      <c r="C158" s="32" t="s">
        <v>121</v>
      </c>
      <c r="D158" s="31" t="s">
        <v>122</v>
      </c>
      <c r="E158" s="31" t="s">
        <v>14</v>
      </c>
      <c r="F158" s="31" t="s">
        <v>15</v>
      </c>
      <c r="G158" s="31" t="s">
        <v>16</v>
      </c>
      <c r="H158" s="31" t="s">
        <v>17</v>
      </c>
      <c r="I158" s="31" t="s">
        <v>10</v>
      </c>
      <c r="J158" s="31" t="s">
        <v>22</v>
      </c>
      <c r="K158" s="31" t="s">
        <v>123</v>
      </c>
      <c r="L158" s="33">
        <v>435</v>
      </c>
      <c r="M158" s="150">
        <v>7848.7974169999998</v>
      </c>
      <c r="N158" s="34">
        <v>5305</v>
      </c>
      <c r="O158" s="34">
        <v>0</v>
      </c>
      <c r="P158" s="30">
        <v>17408.532416999999</v>
      </c>
      <c r="Q158" s="35">
        <v>273.35859699999997</v>
      </c>
      <c r="R158" s="36">
        <v>0</v>
      </c>
      <c r="S158" s="36">
        <v>0</v>
      </c>
      <c r="T158" s="36">
        <v>870</v>
      </c>
      <c r="U158" s="37">
        <v>870.00469147781178</v>
      </c>
      <c r="V158" s="38">
        <v>1143.3632884778117</v>
      </c>
      <c r="W158" s="34">
        <v>18551.895705477811</v>
      </c>
      <c r="X158" s="34">
        <v>3.6379800000000002E-12</v>
      </c>
      <c r="Y158" s="33">
        <v>18551.895705477807</v>
      </c>
      <c r="Z158" s="144">
        <v>0</v>
      </c>
      <c r="AA158" s="34">
        <v>404.88286939061032</v>
      </c>
      <c r="AB158" s="34">
        <v>1090.5390115095061</v>
      </c>
      <c r="AC158" s="34">
        <v>9634.94</v>
      </c>
      <c r="AD158" s="34">
        <v>0</v>
      </c>
      <c r="AE158" s="34">
        <v>0</v>
      </c>
      <c r="AF158" s="34">
        <v>11130.361880900116</v>
      </c>
      <c r="AG158" s="136">
        <v>0</v>
      </c>
      <c r="AH158" s="34">
        <v>4254.7349999999997</v>
      </c>
      <c r="AI158" s="34">
        <v>0</v>
      </c>
      <c r="AJ158" s="34">
        <v>0</v>
      </c>
      <c r="AK158" s="34">
        <v>0</v>
      </c>
      <c r="AL158" s="34">
        <v>0</v>
      </c>
      <c r="AM158" s="34">
        <v>4254.7349999999997</v>
      </c>
      <c r="AN158" s="34">
        <v>4254.7349999999997</v>
      </c>
      <c r="AO158" s="34">
        <v>17408.532416999999</v>
      </c>
      <c r="AP158" s="34">
        <v>13153.797416999998</v>
      </c>
      <c r="AQ158" s="34">
        <v>4254.7350000000006</v>
      </c>
      <c r="AR158" s="34">
        <v>5305</v>
      </c>
      <c r="AS158" s="34">
        <v>0</v>
      </c>
    </row>
    <row r="159" spans="2:45" s="1" customFormat="1" ht="13.8">
      <c r="B159" s="31" t="s">
        <v>1223</v>
      </c>
      <c r="C159" s="32" t="s">
        <v>88</v>
      </c>
      <c r="D159" s="31" t="s">
        <v>89</v>
      </c>
      <c r="E159" s="31" t="s">
        <v>14</v>
      </c>
      <c r="F159" s="31" t="s">
        <v>15</v>
      </c>
      <c r="G159" s="31" t="s">
        <v>16</v>
      </c>
      <c r="H159" s="31" t="s">
        <v>17</v>
      </c>
      <c r="I159" s="31" t="s">
        <v>10</v>
      </c>
      <c r="J159" s="31" t="s">
        <v>22</v>
      </c>
      <c r="K159" s="31" t="s">
        <v>90</v>
      </c>
      <c r="L159" s="33">
        <v>162</v>
      </c>
      <c r="M159" s="150">
        <v>2533.7427340000004</v>
      </c>
      <c r="N159" s="34">
        <v>-202</v>
      </c>
      <c r="O159" s="34">
        <v>0</v>
      </c>
      <c r="P159" s="30">
        <v>2281.639007400001</v>
      </c>
      <c r="Q159" s="35">
        <v>0</v>
      </c>
      <c r="R159" s="36">
        <v>0</v>
      </c>
      <c r="S159" s="36">
        <v>0</v>
      </c>
      <c r="T159" s="36">
        <v>324</v>
      </c>
      <c r="U159" s="37">
        <v>324.0017471710471</v>
      </c>
      <c r="V159" s="38">
        <v>324.0017471710471</v>
      </c>
      <c r="W159" s="34">
        <v>2605.6407545710481</v>
      </c>
      <c r="X159" s="34">
        <v>0</v>
      </c>
      <c r="Y159" s="33">
        <v>2605.6407545710481</v>
      </c>
      <c r="Z159" s="144">
        <v>0</v>
      </c>
      <c r="AA159" s="34">
        <v>2435.176990692677</v>
      </c>
      <c r="AB159" s="34">
        <v>768.68135319721569</v>
      </c>
      <c r="AC159" s="34">
        <v>3411.25</v>
      </c>
      <c r="AD159" s="34">
        <v>0</v>
      </c>
      <c r="AE159" s="34">
        <v>0</v>
      </c>
      <c r="AF159" s="34">
        <v>6615.1083438898931</v>
      </c>
      <c r="AG159" s="136">
        <v>0</v>
      </c>
      <c r="AH159" s="34">
        <v>1837.8962733999997</v>
      </c>
      <c r="AI159" s="34">
        <v>0</v>
      </c>
      <c r="AJ159" s="34">
        <v>253.37427340000005</v>
      </c>
      <c r="AK159" s="34">
        <v>253.37427340000005</v>
      </c>
      <c r="AL159" s="34">
        <v>0</v>
      </c>
      <c r="AM159" s="34">
        <v>1584.5219999999997</v>
      </c>
      <c r="AN159" s="34">
        <v>1584.5219999999997</v>
      </c>
      <c r="AO159" s="34">
        <v>2281.639007400001</v>
      </c>
      <c r="AP159" s="34">
        <v>443.74273400000129</v>
      </c>
      <c r="AQ159" s="34">
        <v>1837.8962733999997</v>
      </c>
      <c r="AR159" s="34">
        <v>-202</v>
      </c>
      <c r="AS159" s="34">
        <v>0</v>
      </c>
    </row>
    <row r="160" spans="2:45" s="1" customFormat="1" ht="13.8">
      <c r="B160" s="31" t="s">
        <v>1223</v>
      </c>
      <c r="C160" s="32" t="s">
        <v>94</v>
      </c>
      <c r="D160" s="31" t="s">
        <v>95</v>
      </c>
      <c r="E160" s="31" t="s">
        <v>14</v>
      </c>
      <c r="F160" s="31" t="s">
        <v>15</v>
      </c>
      <c r="G160" s="31" t="s">
        <v>16</v>
      </c>
      <c r="H160" s="31" t="s">
        <v>17</v>
      </c>
      <c r="I160" s="31" t="s">
        <v>10</v>
      </c>
      <c r="J160" s="31" t="s">
        <v>22</v>
      </c>
      <c r="K160" s="31" t="s">
        <v>96</v>
      </c>
      <c r="L160" s="33">
        <v>903</v>
      </c>
      <c r="M160" s="150">
        <v>16295.130604</v>
      </c>
      <c r="N160" s="34">
        <v>7672</v>
      </c>
      <c r="O160" s="34">
        <v>0</v>
      </c>
      <c r="P160" s="30">
        <v>24250.373603999993</v>
      </c>
      <c r="Q160" s="35">
        <v>234.12350599999999</v>
      </c>
      <c r="R160" s="36">
        <v>0</v>
      </c>
      <c r="S160" s="36">
        <v>0</v>
      </c>
      <c r="T160" s="36">
        <v>1806</v>
      </c>
      <c r="U160" s="37">
        <v>1806.0097388608369</v>
      </c>
      <c r="V160" s="38">
        <v>2040.1332448608368</v>
      </c>
      <c r="W160" s="34">
        <v>26290.50684886083</v>
      </c>
      <c r="X160" s="34">
        <v>0</v>
      </c>
      <c r="Y160" s="33">
        <v>26290.50684886083</v>
      </c>
      <c r="Z160" s="144">
        <v>0</v>
      </c>
      <c r="AA160" s="34">
        <v>699.61024437124047</v>
      </c>
      <c r="AB160" s="34">
        <v>2722.6292946129161</v>
      </c>
      <c r="AC160" s="34">
        <v>13575.14</v>
      </c>
      <c r="AD160" s="34">
        <v>0</v>
      </c>
      <c r="AE160" s="34">
        <v>0</v>
      </c>
      <c r="AF160" s="34">
        <v>16997.379538984154</v>
      </c>
      <c r="AG160" s="136">
        <v>0</v>
      </c>
      <c r="AH160" s="34">
        <v>8832.2429999999986</v>
      </c>
      <c r="AI160" s="34">
        <v>0</v>
      </c>
      <c r="AJ160" s="34">
        <v>0</v>
      </c>
      <c r="AK160" s="34">
        <v>0</v>
      </c>
      <c r="AL160" s="34">
        <v>0</v>
      </c>
      <c r="AM160" s="34">
        <v>8832.2429999999986</v>
      </c>
      <c r="AN160" s="34">
        <v>8832.2429999999986</v>
      </c>
      <c r="AO160" s="34">
        <v>24250.373603999993</v>
      </c>
      <c r="AP160" s="34">
        <v>15418.130603999994</v>
      </c>
      <c r="AQ160" s="34">
        <v>8832.2430000000022</v>
      </c>
      <c r="AR160" s="34">
        <v>7672</v>
      </c>
      <c r="AS160" s="34">
        <v>0</v>
      </c>
    </row>
    <row r="161" spans="2:45" s="1" customFormat="1" ht="13.8">
      <c r="B161" s="31" t="s">
        <v>1223</v>
      </c>
      <c r="C161" s="32" t="s">
        <v>1064</v>
      </c>
      <c r="D161" s="31" t="s">
        <v>1065</v>
      </c>
      <c r="E161" s="31" t="s">
        <v>14</v>
      </c>
      <c r="F161" s="31" t="s">
        <v>15</v>
      </c>
      <c r="G161" s="31" t="s">
        <v>16</v>
      </c>
      <c r="H161" s="31" t="s">
        <v>17</v>
      </c>
      <c r="I161" s="31" t="s">
        <v>10</v>
      </c>
      <c r="J161" s="31" t="s">
        <v>22</v>
      </c>
      <c r="K161" s="31" t="s">
        <v>1066</v>
      </c>
      <c r="L161" s="33">
        <v>795</v>
      </c>
      <c r="M161" s="150">
        <v>17609.010457</v>
      </c>
      <c r="N161" s="34">
        <v>-16576</v>
      </c>
      <c r="O161" s="34">
        <v>10488.020423627935</v>
      </c>
      <c r="P161" s="30">
        <v>-5324.9945430000007</v>
      </c>
      <c r="Q161" s="35">
        <v>0</v>
      </c>
      <c r="R161" s="36">
        <v>5324.9945430000007</v>
      </c>
      <c r="S161" s="36">
        <v>0</v>
      </c>
      <c r="T161" s="36">
        <v>8580.5666708768204</v>
      </c>
      <c r="U161" s="37">
        <v>13905.636199660607</v>
      </c>
      <c r="V161" s="38">
        <v>13905.636199660607</v>
      </c>
      <c r="W161" s="34">
        <v>13905.636199660607</v>
      </c>
      <c r="X161" s="34">
        <v>10488.020423627933</v>
      </c>
      <c r="Y161" s="33">
        <v>3417.6157760326732</v>
      </c>
      <c r="Z161" s="144">
        <v>0</v>
      </c>
      <c r="AA161" s="34">
        <v>0</v>
      </c>
      <c r="AB161" s="34">
        <v>1788.3832369756763</v>
      </c>
      <c r="AC161" s="34">
        <v>11106.07</v>
      </c>
      <c r="AD161" s="34">
        <v>127</v>
      </c>
      <c r="AE161" s="34">
        <v>0</v>
      </c>
      <c r="AF161" s="34">
        <v>13021.453236975676</v>
      </c>
      <c r="AG161" s="136">
        <v>5000</v>
      </c>
      <c r="AH161" s="34">
        <v>8548.994999999999</v>
      </c>
      <c r="AI161" s="34">
        <v>0</v>
      </c>
      <c r="AJ161" s="34">
        <v>773.1</v>
      </c>
      <c r="AK161" s="34">
        <v>773.1</v>
      </c>
      <c r="AL161" s="34">
        <v>5000</v>
      </c>
      <c r="AM161" s="34">
        <v>7775.8949999999986</v>
      </c>
      <c r="AN161" s="34">
        <v>2775.8949999999986</v>
      </c>
      <c r="AO161" s="34">
        <v>-5324.9945430000007</v>
      </c>
      <c r="AP161" s="34">
        <v>-8873.9895429999997</v>
      </c>
      <c r="AQ161" s="34">
        <v>3548.9949999999985</v>
      </c>
      <c r="AR161" s="34">
        <v>-16576</v>
      </c>
      <c r="AS161" s="34">
        <v>0</v>
      </c>
    </row>
    <row r="162" spans="2:45" s="1" customFormat="1" ht="13.8">
      <c r="B162" s="31" t="s">
        <v>1223</v>
      </c>
      <c r="C162" s="32" t="s">
        <v>375</v>
      </c>
      <c r="D162" s="31" t="s">
        <v>376</v>
      </c>
      <c r="E162" s="31" t="s">
        <v>14</v>
      </c>
      <c r="F162" s="31" t="s">
        <v>15</v>
      </c>
      <c r="G162" s="31" t="s">
        <v>16</v>
      </c>
      <c r="H162" s="31" t="s">
        <v>17</v>
      </c>
      <c r="I162" s="31" t="s">
        <v>10</v>
      </c>
      <c r="J162" s="31" t="s">
        <v>22</v>
      </c>
      <c r="K162" s="31" t="s">
        <v>377</v>
      </c>
      <c r="L162" s="33">
        <v>347</v>
      </c>
      <c r="M162" s="150">
        <v>10850.678555999999</v>
      </c>
      <c r="N162" s="34">
        <v>10660</v>
      </c>
      <c r="O162" s="34">
        <v>0</v>
      </c>
      <c r="P162" s="30">
        <v>13974.678555999999</v>
      </c>
      <c r="Q162" s="35">
        <v>385.61706199999998</v>
      </c>
      <c r="R162" s="36">
        <v>0</v>
      </c>
      <c r="S162" s="36">
        <v>0</v>
      </c>
      <c r="T162" s="36">
        <v>694</v>
      </c>
      <c r="U162" s="37">
        <v>694.00374239724283</v>
      </c>
      <c r="V162" s="38">
        <v>1079.6208043972429</v>
      </c>
      <c r="W162" s="34">
        <v>15054.299360397243</v>
      </c>
      <c r="X162" s="34">
        <v>1.8189900000000001E-12</v>
      </c>
      <c r="Y162" s="33">
        <v>15054.299360397241</v>
      </c>
      <c r="Z162" s="144">
        <v>0</v>
      </c>
      <c r="AA162" s="34">
        <v>680.99925502036001</v>
      </c>
      <c r="AB162" s="34">
        <v>891.16062205116339</v>
      </c>
      <c r="AC162" s="34">
        <v>6310.16</v>
      </c>
      <c r="AD162" s="34">
        <v>0</v>
      </c>
      <c r="AE162" s="34">
        <v>0</v>
      </c>
      <c r="AF162" s="34">
        <v>7882.3198770715235</v>
      </c>
      <c r="AG162" s="136">
        <v>7495</v>
      </c>
      <c r="AH162" s="34">
        <v>7495</v>
      </c>
      <c r="AI162" s="34">
        <v>0</v>
      </c>
      <c r="AJ162" s="34">
        <v>0</v>
      </c>
      <c r="AK162" s="34">
        <v>0</v>
      </c>
      <c r="AL162" s="34">
        <v>7495</v>
      </c>
      <c r="AM162" s="34">
        <v>7495</v>
      </c>
      <c r="AN162" s="34">
        <v>0</v>
      </c>
      <c r="AO162" s="34">
        <v>13974.678555999999</v>
      </c>
      <c r="AP162" s="34">
        <v>13974.678555999999</v>
      </c>
      <c r="AQ162" s="34">
        <v>0</v>
      </c>
      <c r="AR162" s="34">
        <v>10660</v>
      </c>
      <c r="AS162" s="34">
        <v>0</v>
      </c>
    </row>
    <row r="163" spans="2:45" s="1" customFormat="1" ht="13.8">
      <c r="B163" s="31" t="s">
        <v>1223</v>
      </c>
      <c r="C163" s="32" t="s">
        <v>1216</v>
      </c>
      <c r="D163" s="31" t="s">
        <v>1217</v>
      </c>
      <c r="E163" s="31" t="s">
        <v>14</v>
      </c>
      <c r="F163" s="31" t="s">
        <v>15</v>
      </c>
      <c r="G163" s="31" t="s">
        <v>16</v>
      </c>
      <c r="H163" s="31" t="s">
        <v>17</v>
      </c>
      <c r="I163" s="31" t="s">
        <v>10</v>
      </c>
      <c r="J163" s="31" t="s">
        <v>22</v>
      </c>
      <c r="K163" s="31" t="s">
        <v>1218</v>
      </c>
      <c r="L163" s="33">
        <v>307</v>
      </c>
      <c r="M163" s="150">
        <v>4359.3188229999996</v>
      </c>
      <c r="N163" s="34">
        <v>4690</v>
      </c>
      <c r="O163" s="34">
        <v>0</v>
      </c>
      <c r="P163" s="30">
        <v>21339.318823000001</v>
      </c>
      <c r="Q163" s="35">
        <v>0</v>
      </c>
      <c r="R163" s="36">
        <v>0</v>
      </c>
      <c r="S163" s="36">
        <v>0</v>
      </c>
      <c r="T163" s="36">
        <v>614</v>
      </c>
      <c r="U163" s="37">
        <v>614.0033109969844</v>
      </c>
      <c r="V163" s="38">
        <v>614.0033109969844</v>
      </c>
      <c r="W163" s="34">
        <v>21953.322133996986</v>
      </c>
      <c r="X163" s="34">
        <v>0</v>
      </c>
      <c r="Y163" s="33">
        <v>21953.322133996986</v>
      </c>
      <c r="Z163" s="144">
        <v>0</v>
      </c>
      <c r="AA163" s="34">
        <v>635.62062043203332</v>
      </c>
      <c r="AB163" s="34">
        <v>1739.9429086023943</v>
      </c>
      <c r="AC163" s="34">
        <v>4322.71</v>
      </c>
      <c r="AD163" s="34">
        <v>0</v>
      </c>
      <c r="AE163" s="34">
        <v>97.38</v>
      </c>
      <c r="AF163" s="34">
        <v>6795.6535290344282</v>
      </c>
      <c r="AG163" s="136">
        <v>12290</v>
      </c>
      <c r="AH163" s="34">
        <v>12290</v>
      </c>
      <c r="AI163" s="34">
        <v>0</v>
      </c>
      <c r="AJ163" s="34">
        <v>0</v>
      </c>
      <c r="AK163" s="34">
        <v>0</v>
      </c>
      <c r="AL163" s="34">
        <v>12290</v>
      </c>
      <c r="AM163" s="34">
        <v>12290</v>
      </c>
      <c r="AN163" s="34">
        <v>0</v>
      </c>
      <c r="AO163" s="34">
        <v>21339.318823000001</v>
      </c>
      <c r="AP163" s="34">
        <v>21339.318823000001</v>
      </c>
      <c r="AQ163" s="34">
        <v>0</v>
      </c>
      <c r="AR163" s="34">
        <v>4690</v>
      </c>
      <c r="AS163" s="34">
        <v>0</v>
      </c>
    </row>
    <row r="164" spans="2:45" s="1" customFormat="1" ht="13.8">
      <c r="B164" s="31" t="s">
        <v>1223</v>
      </c>
      <c r="C164" s="32" t="s">
        <v>85</v>
      </c>
      <c r="D164" s="31" t="s">
        <v>86</v>
      </c>
      <c r="E164" s="31" t="s">
        <v>14</v>
      </c>
      <c r="F164" s="31" t="s">
        <v>15</v>
      </c>
      <c r="G164" s="31" t="s">
        <v>16</v>
      </c>
      <c r="H164" s="31" t="s">
        <v>17</v>
      </c>
      <c r="I164" s="31" t="s">
        <v>10</v>
      </c>
      <c r="J164" s="31" t="s">
        <v>11</v>
      </c>
      <c r="K164" s="31" t="s">
        <v>87</v>
      </c>
      <c r="L164" s="33">
        <v>2190</v>
      </c>
      <c r="M164" s="150">
        <v>96535.605205999993</v>
      </c>
      <c r="N164" s="34">
        <v>-99986</v>
      </c>
      <c r="O164" s="34">
        <v>92616.012014677835</v>
      </c>
      <c r="P164" s="30">
        <v>-126242.49479400001</v>
      </c>
      <c r="Q164" s="35">
        <v>3271.882302</v>
      </c>
      <c r="R164" s="36">
        <v>126242.49479400001</v>
      </c>
      <c r="S164" s="36">
        <v>389.80609485729258</v>
      </c>
      <c r="T164" s="36">
        <v>68654.915986096559</v>
      </c>
      <c r="U164" s="37">
        <v>195288.269961902</v>
      </c>
      <c r="V164" s="38">
        <v>198560.15226390201</v>
      </c>
      <c r="W164" s="34">
        <v>198560.15226390201</v>
      </c>
      <c r="X164" s="34">
        <v>90416.096473535086</v>
      </c>
      <c r="Y164" s="33">
        <v>108144.05579036693</v>
      </c>
      <c r="Z164" s="144">
        <v>0</v>
      </c>
      <c r="AA164" s="34">
        <v>1945.5778972600926</v>
      </c>
      <c r="AB164" s="34">
        <v>10214.386487091479</v>
      </c>
      <c r="AC164" s="34">
        <v>34421.4</v>
      </c>
      <c r="AD164" s="34">
        <v>616.59076747499989</v>
      </c>
      <c r="AE164" s="34">
        <v>0</v>
      </c>
      <c r="AF164" s="34">
        <v>47197.955151826573</v>
      </c>
      <c r="AG164" s="136">
        <v>11659</v>
      </c>
      <c r="AH164" s="34">
        <v>25808.899999999998</v>
      </c>
      <c r="AI164" s="34">
        <v>0</v>
      </c>
      <c r="AJ164" s="34">
        <v>1302.8000000000002</v>
      </c>
      <c r="AK164" s="34">
        <v>1302.8000000000002</v>
      </c>
      <c r="AL164" s="34">
        <v>11659</v>
      </c>
      <c r="AM164" s="34">
        <v>24506.1</v>
      </c>
      <c r="AN164" s="34">
        <v>12847.099999999999</v>
      </c>
      <c r="AO164" s="34">
        <v>-126242.49479400001</v>
      </c>
      <c r="AP164" s="34">
        <v>-140392.39479400002</v>
      </c>
      <c r="AQ164" s="34">
        <v>14149.899999999994</v>
      </c>
      <c r="AR164" s="34">
        <v>-99986</v>
      </c>
      <c r="AS164" s="34">
        <v>0</v>
      </c>
    </row>
    <row r="165" spans="2:45" s="1" customFormat="1" ht="13.8">
      <c r="B165" s="31" t="s">
        <v>1223</v>
      </c>
      <c r="C165" s="32" t="s">
        <v>986</v>
      </c>
      <c r="D165" s="31" t="s">
        <v>987</v>
      </c>
      <c r="E165" s="31" t="s">
        <v>14</v>
      </c>
      <c r="F165" s="31" t="s">
        <v>15</v>
      </c>
      <c r="G165" s="31" t="s">
        <v>16</v>
      </c>
      <c r="H165" s="31" t="s">
        <v>17</v>
      </c>
      <c r="I165" s="31" t="s">
        <v>10</v>
      </c>
      <c r="J165" s="31" t="s">
        <v>22</v>
      </c>
      <c r="K165" s="31" t="s">
        <v>988</v>
      </c>
      <c r="L165" s="33">
        <v>492</v>
      </c>
      <c r="M165" s="150">
        <v>8578.5049090000011</v>
      </c>
      <c r="N165" s="34">
        <v>-5636</v>
      </c>
      <c r="O165" s="34">
        <v>1069.5155386133597</v>
      </c>
      <c r="P165" s="30">
        <v>15813.3553999</v>
      </c>
      <c r="Q165" s="35">
        <v>0</v>
      </c>
      <c r="R165" s="36">
        <v>0</v>
      </c>
      <c r="S165" s="36">
        <v>0</v>
      </c>
      <c r="T165" s="36">
        <v>984</v>
      </c>
      <c r="U165" s="37">
        <v>984.00530622318024</v>
      </c>
      <c r="V165" s="38">
        <v>984.00530622318024</v>
      </c>
      <c r="W165" s="34">
        <v>16797.360706123181</v>
      </c>
      <c r="X165" s="34">
        <v>0</v>
      </c>
      <c r="Y165" s="33">
        <v>16797.360706123181</v>
      </c>
      <c r="Z165" s="144">
        <v>0</v>
      </c>
      <c r="AA165" s="34">
        <v>975.97135768822318</v>
      </c>
      <c r="AB165" s="34">
        <v>1672.7445655843167</v>
      </c>
      <c r="AC165" s="34">
        <v>8182.380000000001</v>
      </c>
      <c r="AD165" s="34">
        <v>77</v>
      </c>
      <c r="AE165" s="34">
        <v>0</v>
      </c>
      <c r="AF165" s="34">
        <v>10908.09592327254</v>
      </c>
      <c r="AG165" s="136">
        <v>18151</v>
      </c>
      <c r="AH165" s="34">
        <v>19008.8504909</v>
      </c>
      <c r="AI165" s="34">
        <v>0</v>
      </c>
      <c r="AJ165" s="34">
        <v>857.85049090000018</v>
      </c>
      <c r="AK165" s="34">
        <v>857.85049090000018</v>
      </c>
      <c r="AL165" s="34">
        <v>18151</v>
      </c>
      <c r="AM165" s="34">
        <v>18151</v>
      </c>
      <c r="AN165" s="34">
        <v>0</v>
      </c>
      <c r="AO165" s="34">
        <v>15813.3553999</v>
      </c>
      <c r="AP165" s="34">
        <v>14955.504908999999</v>
      </c>
      <c r="AQ165" s="34">
        <v>857.8504909000003</v>
      </c>
      <c r="AR165" s="34">
        <v>-5636</v>
      </c>
      <c r="AS165" s="34">
        <v>0</v>
      </c>
    </row>
    <row r="166" spans="2:45" s="1" customFormat="1" ht="13.8">
      <c r="B166" s="31" t="s">
        <v>1223</v>
      </c>
      <c r="C166" s="32" t="s">
        <v>749</v>
      </c>
      <c r="D166" s="31" t="s">
        <v>750</v>
      </c>
      <c r="E166" s="31" t="s">
        <v>14</v>
      </c>
      <c r="F166" s="31" t="s">
        <v>15</v>
      </c>
      <c r="G166" s="31" t="s">
        <v>16</v>
      </c>
      <c r="H166" s="31" t="s">
        <v>17</v>
      </c>
      <c r="I166" s="31" t="s">
        <v>10</v>
      </c>
      <c r="J166" s="31" t="s">
        <v>22</v>
      </c>
      <c r="K166" s="31" t="s">
        <v>751</v>
      </c>
      <c r="L166" s="33">
        <v>222</v>
      </c>
      <c r="M166" s="150">
        <v>3984.2219739999996</v>
      </c>
      <c r="N166" s="34">
        <v>19</v>
      </c>
      <c r="O166" s="34">
        <v>0</v>
      </c>
      <c r="P166" s="30">
        <v>2107.6039739999997</v>
      </c>
      <c r="Q166" s="35">
        <v>0</v>
      </c>
      <c r="R166" s="36">
        <v>0</v>
      </c>
      <c r="S166" s="36">
        <v>0</v>
      </c>
      <c r="T166" s="36">
        <v>444</v>
      </c>
      <c r="U166" s="37">
        <v>444.00239427143492</v>
      </c>
      <c r="V166" s="38">
        <v>444.00239427143492</v>
      </c>
      <c r="W166" s="34">
        <v>2551.6063682714348</v>
      </c>
      <c r="X166" s="34">
        <v>0</v>
      </c>
      <c r="Y166" s="33">
        <v>2551.6063682714348</v>
      </c>
      <c r="Z166" s="144">
        <v>0</v>
      </c>
      <c r="AA166" s="34">
        <v>750.21010792300797</v>
      </c>
      <c r="AB166" s="34">
        <v>612.9286555705429</v>
      </c>
      <c r="AC166" s="34">
        <v>4736.6399999999994</v>
      </c>
      <c r="AD166" s="34">
        <v>0</v>
      </c>
      <c r="AE166" s="34">
        <v>0</v>
      </c>
      <c r="AF166" s="34">
        <v>6099.7787634935503</v>
      </c>
      <c r="AG166" s="136">
        <v>1824</v>
      </c>
      <c r="AH166" s="34">
        <v>2171.3819999999996</v>
      </c>
      <c r="AI166" s="34">
        <v>0</v>
      </c>
      <c r="AJ166" s="34">
        <v>0</v>
      </c>
      <c r="AK166" s="34">
        <v>0</v>
      </c>
      <c r="AL166" s="34">
        <v>1824</v>
      </c>
      <c r="AM166" s="34">
        <v>2171.3819999999996</v>
      </c>
      <c r="AN166" s="34">
        <v>347.38199999999961</v>
      </c>
      <c r="AO166" s="34">
        <v>2107.6039739999997</v>
      </c>
      <c r="AP166" s="34">
        <v>1760.221974</v>
      </c>
      <c r="AQ166" s="34">
        <v>347.38199999999961</v>
      </c>
      <c r="AR166" s="34">
        <v>19</v>
      </c>
      <c r="AS166" s="34">
        <v>0</v>
      </c>
    </row>
    <row r="167" spans="2:45" s="1" customFormat="1" ht="13.8">
      <c r="B167" s="31" t="s">
        <v>1223</v>
      </c>
      <c r="C167" s="32" t="s">
        <v>40</v>
      </c>
      <c r="D167" s="31" t="s">
        <v>41</v>
      </c>
      <c r="E167" s="31" t="s">
        <v>14</v>
      </c>
      <c r="F167" s="31" t="s">
        <v>15</v>
      </c>
      <c r="G167" s="31" t="s">
        <v>16</v>
      </c>
      <c r="H167" s="31" t="s">
        <v>17</v>
      </c>
      <c r="I167" s="31" t="s">
        <v>10</v>
      </c>
      <c r="J167" s="31" t="s">
        <v>22</v>
      </c>
      <c r="K167" s="31" t="s">
        <v>42</v>
      </c>
      <c r="L167" s="33">
        <v>119</v>
      </c>
      <c r="M167" s="150">
        <v>3375.8648709999998</v>
      </c>
      <c r="N167" s="34">
        <v>-759</v>
      </c>
      <c r="O167" s="34">
        <v>503.19999999999993</v>
      </c>
      <c r="P167" s="30">
        <v>-1849.3961290000007</v>
      </c>
      <c r="Q167" s="35">
        <v>0</v>
      </c>
      <c r="R167" s="36">
        <v>1849.3961290000007</v>
      </c>
      <c r="S167" s="36">
        <v>0</v>
      </c>
      <c r="T167" s="36">
        <v>330.37168013877499</v>
      </c>
      <c r="U167" s="37">
        <v>2179.779563543731</v>
      </c>
      <c r="V167" s="38">
        <v>2179.779563543731</v>
      </c>
      <c r="W167" s="34">
        <v>2179.779563543731</v>
      </c>
      <c r="X167" s="34">
        <v>503.19999999999982</v>
      </c>
      <c r="Y167" s="33">
        <v>1676.5795635437312</v>
      </c>
      <c r="Z167" s="144">
        <v>0</v>
      </c>
      <c r="AA167" s="34">
        <v>1103.7900668735565</v>
      </c>
      <c r="AB167" s="34">
        <v>469.0615953469258</v>
      </c>
      <c r="AC167" s="34">
        <v>2197.6799999999998</v>
      </c>
      <c r="AD167" s="34">
        <v>0</v>
      </c>
      <c r="AE167" s="34">
        <v>0</v>
      </c>
      <c r="AF167" s="34">
        <v>3770.5316622204818</v>
      </c>
      <c r="AG167" s="136">
        <v>405</v>
      </c>
      <c r="AH167" s="34">
        <v>1419.7389999999998</v>
      </c>
      <c r="AI167" s="34">
        <v>0</v>
      </c>
      <c r="AJ167" s="34">
        <v>255.8</v>
      </c>
      <c r="AK167" s="34">
        <v>255.8</v>
      </c>
      <c r="AL167" s="34">
        <v>405</v>
      </c>
      <c r="AM167" s="34">
        <v>1163.9389999999999</v>
      </c>
      <c r="AN167" s="34">
        <v>758.93899999999985</v>
      </c>
      <c r="AO167" s="34">
        <v>-1849.3961290000007</v>
      </c>
      <c r="AP167" s="34">
        <v>-2864.1351290000007</v>
      </c>
      <c r="AQ167" s="34">
        <v>1014.7389999999998</v>
      </c>
      <c r="AR167" s="34">
        <v>-759</v>
      </c>
      <c r="AS167" s="34">
        <v>0</v>
      </c>
    </row>
    <row r="168" spans="2:45" s="1" customFormat="1" ht="13.8">
      <c r="B168" s="31" t="s">
        <v>1223</v>
      </c>
      <c r="C168" s="32" t="s">
        <v>799</v>
      </c>
      <c r="D168" s="31" t="s">
        <v>800</v>
      </c>
      <c r="E168" s="31" t="s">
        <v>14</v>
      </c>
      <c r="F168" s="31" t="s">
        <v>15</v>
      </c>
      <c r="G168" s="31" t="s">
        <v>16</v>
      </c>
      <c r="H168" s="31" t="s">
        <v>17</v>
      </c>
      <c r="I168" s="31" t="s">
        <v>10</v>
      </c>
      <c r="J168" s="31" t="s">
        <v>11</v>
      </c>
      <c r="K168" s="31" t="s">
        <v>801</v>
      </c>
      <c r="L168" s="33">
        <v>2316</v>
      </c>
      <c r="M168" s="150">
        <v>35911.900225000005</v>
      </c>
      <c r="N168" s="34">
        <v>-19593</v>
      </c>
      <c r="O168" s="34">
        <v>2568.3339863257397</v>
      </c>
      <c r="P168" s="30">
        <v>98199.090247499989</v>
      </c>
      <c r="Q168" s="35">
        <v>1073.1487440000001</v>
      </c>
      <c r="R168" s="36">
        <v>0</v>
      </c>
      <c r="S168" s="36">
        <v>0</v>
      </c>
      <c r="T168" s="36">
        <v>4632</v>
      </c>
      <c r="U168" s="37">
        <v>4632.02497807497</v>
      </c>
      <c r="V168" s="38">
        <v>5705.1737220749701</v>
      </c>
      <c r="W168" s="34">
        <v>103904.26396957495</v>
      </c>
      <c r="X168" s="34">
        <v>-1.4551920000000001E-11</v>
      </c>
      <c r="Y168" s="33">
        <v>103904.26396957497</v>
      </c>
      <c r="Z168" s="144">
        <v>0</v>
      </c>
      <c r="AA168" s="34">
        <v>2568.2321028856513</v>
      </c>
      <c r="AB168" s="34">
        <v>12228.612724614788</v>
      </c>
      <c r="AC168" s="34">
        <v>40552.89</v>
      </c>
      <c r="AD168" s="34">
        <v>1146.4790876014049</v>
      </c>
      <c r="AE168" s="34">
        <v>0</v>
      </c>
      <c r="AF168" s="34">
        <v>56496.213915101849</v>
      </c>
      <c r="AG168" s="136">
        <v>112954</v>
      </c>
      <c r="AH168" s="34">
        <v>116545.1900225</v>
      </c>
      <c r="AI168" s="34">
        <v>0</v>
      </c>
      <c r="AJ168" s="34">
        <v>3591.1900225000009</v>
      </c>
      <c r="AK168" s="34">
        <v>3591.1900225000009</v>
      </c>
      <c r="AL168" s="34">
        <v>112954</v>
      </c>
      <c r="AM168" s="34">
        <v>112954</v>
      </c>
      <c r="AN168" s="34">
        <v>0</v>
      </c>
      <c r="AO168" s="34">
        <v>98199.090247499989</v>
      </c>
      <c r="AP168" s="34">
        <v>94607.90022499999</v>
      </c>
      <c r="AQ168" s="34">
        <v>3591.190022499999</v>
      </c>
      <c r="AR168" s="34">
        <v>-19593</v>
      </c>
      <c r="AS168" s="34">
        <v>0</v>
      </c>
    </row>
    <row r="169" spans="2:45" s="1" customFormat="1" ht="13.8">
      <c r="B169" s="31" t="s">
        <v>1223</v>
      </c>
      <c r="C169" s="32" t="s">
        <v>369</v>
      </c>
      <c r="D169" s="31" t="s">
        <v>370</v>
      </c>
      <c r="E169" s="31" t="s">
        <v>14</v>
      </c>
      <c r="F169" s="31" t="s">
        <v>15</v>
      </c>
      <c r="G169" s="31" t="s">
        <v>16</v>
      </c>
      <c r="H169" s="31" t="s">
        <v>17</v>
      </c>
      <c r="I169" s="31" t="s">
        <v>10</v>
      </c>
      <c r="J169" s="31" t="s">
        <v>22</v>
      </c>
      <c r="K169" s="31" t="s">
        <v>371</v>
      </c>
      <c r="L169" s="33">
        <v>356</v>
      </c>
      <c r="M169" s="150">
        <v>20466.008071</v>
      </c>
      <c r="N169" s="34">
        <v>-28584</v>
      </c>
      <c r="O169" s="34">
        <v>23996.983785998713</v>
      </c>
      <c r="P169" s="30">
        <v>-11061.3551219</v>
      </c>
      <c r="Q169" s="35">
        <v>1115.802279</v>
      </c>
      <c r="R169" s="36">
        <v>11061.3551219</v>
      </c>
      <c r="S169" s="36">
        <v>0</v>
      </c>
      <c r="T169" s="36">
        <v>18640.544001087379</v>
      </c>
      <c r="U169" s="37">
        <v>29702.059290574391</v>
      </c>
      <c r="V169" s="38">
        <v>30817.86156957439</v>
      </c>
      <c r="W169" s="34">
        <v>30817.86156957439</v>
      </c>
      <c r="X169" s="34">
        <v>22881.181506998717</v>
      </c>
      <c r="Y169" s="33">
        <v>7936.6800625756732</v>
      </c>
      <c r="Z169" s="144">
        <v>0</v>
      </c>
      <c r="AA169" s="34">
        <v>480.88076783241871</v>
      </c>
      <c r="AB169" s="34">
        <v>1200.9578541750591</v>
      </c>
      <c r="AC169" s="34">
        <v>5716.87</v>
      </c>
      <c r="AD169" s="34">
        <v>0</v>
      </c>
      <c r="AE169" s="34">
        <v>0</v>
      </c>
      <c r="AF169" s="34">
        <v>7398.708622007478</v>
      </c>
      <c r="AG169" s="136">
        <v>0</v>
      </c>
      <c r="AH169" s="34">
        <v>5528.6368070999997</v>
      </c>
      <c r="AI169" s="34">
        <v>0</v>
      </c>
      <c r="AJ169" s="34">
        <v>2046.6008071000001</v>
      </c>
      <c r="AK169" s="34">
        <v>2046.6008071000001</v>
      </c>
      <c r="AL169" s="34">
        <v>0</v>
      </c>
      <c r="AM169" s="34">
        <v>3482.0359999999996</v>
      </c>
      <c r="AN169" s="34">
        <v>3482.0359999999996</v>
      </c>
      <c r="AO169" s="34">
        <v>-11061.3551219</v>
      </c>
      <c r="AP169" s="34">
        <v>-16589.991929</v>
      </c>
      <c r="AQ169" s="34">
        <v>5528.6368070999997</v>
      </c>
      <c r="AR169" s="34">
        <v>-28584</v>
      </c>
      <c r="AS169" s="34">
        <v>0</v>
      </c>
    </row>
    <row r="170" spans="2:45" s="1" customFormat="1" ht="13.8">
      <c r="B170" s="31" t="s">
        <v>1223</v>
      </c>
      <c r="C170" s="32" t="s">
        <v>1118</v>
      </c>
      <c r="D170" s="31" t="s">
        <v>1119</v>
      </c>
      <c r="E170" s="31" t="s">
        <v>14</v>
      </c>
      <c r="F170" s="31" t="s">
        <v>15</v>
      </c>
      <c r="G170" s="31" t="s">
        <v>16</v>
      </c>
      <c r="H170" s="31" t="s">
        <v>17</v>
      </c>
      <c r="I170" s="31" t="s">
        <v>10</v>
      </c>
      <c r="J170" s="31" t="s">
        <v>11</v>
      </c>
      <c r="K170" s="31" t="s">
        <v>1120</v>
      </c>
      <c r="L170" s="33">
        <v>1032</v>
      </c>
      <c r="M170" s="150">
        <v>18063.429726999999</v>
      </c>
      <c r="N170" s="34">
        <v>32511</v>
      </c>
      <c r="O170" s="34">
        <v>0</v>
      </c>
      <c r="P170" s="30">
        <v>58013.509726999997</v>
      </c>
      <c r="Q170" s="35">
        <v>0</v>
      </c>
      <c r="R170" s="36">
        <v>0</v>
      </c>
      <c r="S170" s="36">
        <v>0</v>
      </c>
      <c r="T170" s="36">
        <v>2064</v>
      </c>
      <c r="U170" s="37">
        <v>2064.0111301266707</v>
      </c>
      <c r="V170" s="38">
        <v>2064.0111301266707</v>
      </c>
      <c r="W170" s="34">
        <v>60077.52085712667</v>
      </c>
      <c r="X170" s="34">
        <v>0</v>
      </c>
      <c r="Y170" s="33">
        <v>60077.52085712667</v>
      </c>
      <c r="Z170" s="144">
        <v>0</v>
      </c>
      <c r="AA170" s="34">
        <v>5324.8955495859836</v>
      </c>
      <c r="AB170" s="34">
        <v>3150.1229388283</v>
      </c>
      <c r="AC170" s="34">
        <v>17697.93</v>
      </c>
      <c r="AD170" s="34">
        <v>384.5</v>
      </c>
      <c r="AE170" s="34">
        <v>0</v>
      </c>
      <c r="AF170" s="34">
        <v>26557.448488414284</v>
      </c>
      <c r="AG170" s="136">
        <v>0</v>
      </c>
      <c r="AH170" s="34">
        <v>11548.08</v>
      </c>
      <c r="AI170" s="34">
        <v>0</v>
      </c>
      <c r="AJ170" s="34">
        <v>0</v>
      </c>
      <c r="AK170" s="34">
        <v>0</v>
      </c>
      <c r="AL170" s="34">
        <v>0</v>
      </c>
      <c r="AM170" s="34">
        <v>11548.08</v>
      </c>
      <c r="AN170" s="34">
        <v>11548.08</v>
      </c>
      <c r="AO170" s="34">
        <v>58013.509726999997</v>
      </c>
      <c r="AP170" s="34">
        <v>46465.429726999995</v>
      </c>
      <c r="AQ170" s="34">
        <v>11548.080000000002</v>
      </c>
      <c r="AR170" s="34">
        <v>32511</v>
      </c>
      <c r="AS170" s="34">
        <v>0</v>
      </c>
    </row>
    <row r="171" spans="2:45" s="1" customFormat="1" ht="13.8">
      <c r="B171" s="31" t="s">
        <v>1223</v>
      </c>
      <c r="C171" s="32" t="s">
        <v>1046</v>
      </c>
      <c r="D171" s="31" t="s">
        <v>1047</v>
      </c>
      <c r="E171" s="31" t="s">
        <v>14</v>
      </c>
      <c r="F171" s="31" t="s">
        <v>15</v>
      </c>
      <c r="G171" s="31" t="s">
        <v>16</v>
      </c>
      <c r="H171" s="31" t="s">
        <v>17</v>
      </c>
      <c r="I171" s="31" t="s">
        <v>10</v>
      </c>
      <c r="J171" s="31" t="s">
        <v>22</v>
      </c>
      <c r="K171" s="31" t="s">
        <v>1048</v>
      </c>
      <c r="L171" s="33">
        <v>147</v>
      </c>
      <c r="M171" s="150">
        <v>5486.6332979999997</v>
      </c>
      <c r="N171" s="34">
        <v>15836</v>
      </c>
      <c r="O171" s="34">
        <v>0</v>
      </c>
      <c r="P171" s="30">
        <v>22760.440298000001</v>
      </c>
      <c r="Q171" s="35">
        <v>0</v>
      </c>
      <c r="R171" s="36">
        <v>0</v>
      </c>
      <c r="S171" s="36">
        <v>0</v>
      </c>
      <c r="T171" s="36">
        <v>294</v>
      </c>
      <c r="U171" s="37">
        <v>294.00158539595014</v>
      </c>
      <c r="V171" s="38">
        <v>294.00158539595014</v>
      </c>
      <c r="W171" s="34">
        <v>23054.44188339595</v>
      </c>
      <c r="X171" s="34">
        <v>0</v>
      </c>
      <c r="Y171" s="33">
        <v>23054.44188339595</v>
      </c>
      <c r="Z171" s="144">
        <v>0</v>
      </c>
      <c r="AA171" s="34">
        <v>359.18090319517023</v>
      </c>
      <c r="AB171" s="34">
        <v>846.66098629279804</v>
      </c>
      <c r="AC171" s="34">
        <v>2609.6</v>
      </c>
      <c r="AD171" s="34">
        <v>0</v>
      </c>
      <c r="AE171" s="34">
        <v>0</v>
      </c>
      <c r="AF171" s="34">
        <v>3815.4418894879682</v>
      </c>
      <c r="AG171" s="136">
        <v>0</v>
      </c>
      <c r="AH171" s="34">
        <v>1437.8069999999998</v>
      </c>
      <c r="AI171" s="34">
        <v>0</v>
      </c>
      <c r="AJ171" s="34">
        <v>0</v>
      </c>
      <c r="AK171" s="34">
        <v>0</v>
      </c>
      <c r="AL171" s="34">
        <v>0</v>
      </c>
      <c r="AM171" s="34">
        <v>1437.8069999999998</v>
      </c>
      <c r="AN171" s="34">
        <v>1437.8069999999998</v>
      </c>
      <c r="AO171" s="34">
        <v>22760.440298000001</v>
      </c>
      <c r="AP171" s="34">
        <v>21322.633298000001</v>
      </c>
      <c r="AQ171" s="34">
        <v>1437.8070000000007</v>
      </c>
      <c r="AR171" s="34">
        <v>15836</v>
      </c>
      <c r="AS171" s="34">
        <v>0</v>
      </c>
    </row>
    <row r="172" spans="2:45" s="1" customFormat="1" ht="13.8">
      <c r="B172" s="31" t="s">
        <v>1223</v>
      </c>
      <c r="C172" s="32" t="s">
        <v>405</v>
      </c>
      <c r="D172" s="31" t="s">
        <v>406</v>
      </c>
      <c r="E172" s="31" t="s">
        <v>14</v>
      </c>
      <c r="F172" s="31" t="s">
        <v>15</v>
      </c>
      <c r="G172" s="31" t="s">
        <v>16</v>
      </c>
      <c r="H172" s="31" t="s">
        <v>17</v>
      </c>
      <c r="I172" s="31" t="s">
        <v>10</v>
      </c>
      <c r="J172" s="31" t="s">
        <v>21</v>
      </c>
      <c r="K172" s="31" t="s">
        <v>407</v>
      </c>
      <c r="L172" s="33">
        <v>10048</v>
      </c>
      <c r="M172" s="150">
        <v>263067.99543499999</v>
      </c>
      <c r="N172" s="34">
        <v>-191938</v>
      </c>
      <c r="O172" s="34">
        <v>114018.42335649199</v>
      </c>
      <c r="P172" s="30">
        <v>182074.79497849999</v>
      </c>
      <c r="Q172" s="35">
        <v>13732.288861999999</v>
      </c>
      <c r="R172" s="36">
        <v>0</v>
      </c>
      <c r="S172" s="36">
        <v>3301.7723840012682</v>
      </c>
      <c r="T172" s="36">
        <v>16794.22761599873</v>
      </c>
      <c r="U172" s="37">
        <v>20096.108367744946</v>
      </c>
      <c r="V172" s="38">
        <v>33828.397229744944</v>
      </c>
      <c r="W172" s="34">
        <v>215903.19220824493</v>
      </c>
      <c r="X172" s="34">
        <v>6190.8232200012717</v>
      </c>
      <c r="Y172" s="33">
        <v>209712.36898824366</v>
      </c>
      <c r="Z172" s="144">
        <v>0</v>
      </c>
      <c r="AA172" s="34">
        <v>21450.716996118383</v>
      </c>
      <c r="AB172" s="34">
        <v>45838.112661878302</v>
      </c>
      <c r="AC172" s="34">
        <v>165769.90000000002</v>
      </c>
      <c r="AD172" s="34">
        <v>4128.4726666795623</v>
      </c>
      <c r="AE172" s="34">
        <v>63.87</v>
      </c>
      <c r="AF172" s="34">
        <v>237251.07232467626</v>
      </c>
      <c r="AG172" s="136">
        <v>220399</v>
      </c>
      <c r="AH172" s="34">
        <v>223391.7995435</v>
      </c>
      <c r="AI172" s="34">
        <v>23314</v>
      </c>
      <c r="AJ172" s="34">
        <v>26306.799543500001</v>
      </c>
      <c r="AK172" s="34">
        <v>2992.7995435000012</v>
      </c>
      <c r="AL172" s="34">
        <v>197085</v>
      </c>
      <c r="AM172" s="34">
        <v>197085</v>
      </c>
      <c r="AN172" s="34">
        <v>0</v>
      </c>
      <c r="AO172" s="34">
        <v>182074.79497849999</v>
      </c>
      <c r="AP172" s="34">
        <v>179081.99543499999</v>
      </c>
      <c r="AQ172" s="34">
        <v>2992.7995435000048</v>
      </c>
      <c r="AR172" s="34">
        <v>-191938</v>
      </c>
      <c r="AS172" s="34">
        <v>0</v>
      </c>
    </row>
    <row r="173" spans="2:45" s="1" customFormat="1" ht="13.8">
      <c r="B173" s="31" t="s">
        <v>1223</v>
      </c>
      <c r="C173" s="32" t="s">
        <v>212</v>
      </c>
      <c r="D173" s="31" t="s">
        <v>213</v>
      </c>
      <c r="E173" s="31" t="s">
        <v>14</v>
      </c>
      <c r="F173" s="31" t="s">
        <v>15</v>
      </c>
      <c r="G173" s="31" t="s">
        <v>16</v>
      </c>
      <c r="H173" s="31" t="s">
        <v>17</v>
      </c>
      <c r="I173" s="31" t="s">
        <v>10</v>
      </c>
      <c r="J173" s="31" t="s">
        <v>22</v>
      </c>
      <c r="K173" s="31" t="s">
        <v>214</v>
      </c>
      <c r="L173" s="33">
        <v>241</v>
      </c>
      <c r="M173" s="150">
        <v>16799.846814</v>
      </c>
      <c r="N173" s="34">
        <v>2419</v>
      </c>
      <c r="O173" s="34">
        <v>0</v>
      </c>
      <c r="P173" s="30">
        <v>21576.067814000002</v>
      </c>
      <c r="Q173" s="35">
        <v>0</v>
      </c>
      <c r="R173" s="36">
        <v>0</v>
      </c>
      <c r="S173" s="36">
        <v>0</v>
      </c>
      <c r="T173" s="36">
        <v>482</v>
      </c>
      <c r="U173" s="37">
        <v>482.0025991865578</v>
      </c>
      <c r="V173" s="38">
        <v>482.0025991865578</v>
      </c>
      <c r="W173" s="34">
        <v>22058.07041318656</v>
      </c>
      <c r="X173" s="34">
        <v>0</v>
      </c>
      <c r="Y173" s="33">
        <v>22058.07041318656</v>
      </c>
      <c r="Z173" s="144">
        <v>0</v>
      </c>
      <c r="AA173" s="34">
        <v>1532.8300275761846</v>
      </c>
      <c r="AB173" s="34">
        <v>704.78810721100365</v>
      </c>
      <c r="AC173" s="34">
        <v>3731.9399999999996</v>
      </c>
      <c r="AD173" s="34">
        <v>0</v>
      </c>
      <c r="AE173" s="34">
        <v>203</v>
      </c>
      <c r="AF173" s="34">
        <v>6172.5581347871885</v>
      </c>
      <c r="AG173" s="136">
        <v>1813</v>
      </c>
      <c r="AH173" s="34">
        <v>2357.2209999999995</v>
      </c>
      <c r="AI173" s="34">
        <v>0</v>
      </c>
      <c r="AJ173" s="34">
        <v>0</v>
      </c>
      <c r="AK173" s="34">
        <v>0</v>
      </c>
      <c r="AL173" s="34">
        <v>1813</v>
      </c>
      <c r="AM173" s="34">
        <v>2357.2209999999995</v>
      </c>
      <c r="AN173" s="34">
        <v>544.22099999999955</v>
      </c>
      <c r="AO173" s="34">
        <v>21576.067814000002</v>
      </c>
      <c r="AP173" s="34">
        <v>21031.846814000004</v>
      </c>
      <c r="AQ173" s="34">
        <v>544.22099999999773</v>
      </c>
      <c r="AR173" s="34">
        <v>2419</v>
      </c>
      <c r="AS173" s="34">
        <v>0</v>
      </c>
    </row>
    <row r="174" spans="2:45" s="1" customFormat="1" ht="13.8">
      <c r="B174" s="31" t="s">
        <v>1223</v>
      </c>
      <c r="C174" s="32" t="s">
        <v>896</v>
      </c>
      <c r="D174" s="31" t="s">
        <v>897</v>
      </c>
      <c r="E174" s="31" t="s">
        <v>14</v>
      </c>
      <c r="F174" s="31" t="s">
        <v>15</v>
      </c>
      <c r="G174" s="31" t="s">
        <v>16</v>
      </c>
      <c r="H174" s="31" t="s">
        <v>17</v>
      </c>
      <c r="I174" s="31" t="s">
        <v>10</v>
      </c>
      <c r="J174" s="31" t="s">
        <v>22</v>
      </c>
      <c r="K174" s="31" t="s">
        <v>898</v>
      </c>
      <c r="L174" s="33">
        <v>944</v>
      </c>
      <c r="M174" s="150">
        <v>19146.157446999998</v>
      </c>
      <c r="N174" s="34">
        <v>10063</v>
      </c>
      <c r="O174" s="34">
        <v>0</v>
      </c>
      <c r="P174" s="30">
        <v>48445.157447000005</v>
      </c>
      <c r="Q174" s="35">
        <v>712.74630500000001</v>
      </c>
      <c r="R174" s="36">
        <v>0</v>
      </c>
      <c r="S174" s="36">
        <v>332.87894400012783</v>
      </c>
      <c r="T174" s="36">
        <v>1555.1210559998722</v>
      </c>
      <c r="U174" s="37">
        <v>1888.0101810461019</v>
      </c>
      <c r="V174" s="38">
        <v>2600.7564860461021</v>
      </c>
      <c r="W174" s="34">
        <v>51045.913933046104</v>
      </c>
      <c r="X174" s="34">
        <v>624.14802000012423</v>
      </c>
      <c r="Y174" s="33">
        <v>50421.76591304598</v>
      </c>
      <c r="Z174" s="144">
        <v>0</v>
      </c>
      <c r="AA174" s="34">
        <v>1338.7834879135034</v>
      </c>
      <c r="AB174" s="34">
        <v>4916.5225135751962</v>
      </c>
      <c r="AC174" s="34">
        <v>15017.48</v>
      </c>
      <c r="AD174" s="34">
        <v>0</v>
      </c>
      <c r="AE174" s="34">
        <v>172.06</v>
      </c>
      <c r="AF174" s="34">
        <v>21444.846001488699</v>
      </c>
      <c r="AG174" s="136">
        <v>19236</v>
      </c>
      <c r="AH174" s="34">
        <v>19236</v>
      </c>
      <c r="AI174" s="34">
        <v>1432</v>
      </c>
      <c r="AJ174" s="34">
        <v>1432</v>
      </c>
      <c r="AK174" s="34">
        <v>0</v>
      </c>
      <c r="AL174" s="34">
        <v>17804</v>
      </c>
      <c r="AM174" s="34">
        <v>17804</v>
      </c>
      <c r="AN174" s="34">
        <v>0</v>
      </c>
      <c r="AO174" s="34">
        <v>48445.157447000005</v>
      </c>
      <c r="AP174" s="34">
        <v>48445.157447000005</v>
      </c>
      <c r="AQ174" s="34">
        <v>0</v>
      </c>
      <c r="AR174" s="34">
        <v>10063</v>
      </c>
      <c r="AS174" s="34">
        <v>0</v>
      </c>
    </row>
    <row r="175" spans="2:45" s="1" customFormat="1" ht="13.8">
      <c r="B175" s="31" t="s">
        <v>1223</v>
      </c>
      <c r="C175" s="32" t="s">
        <v>1007</v>
      </c>
      <c r="D175" s="31" t="s">
        <v>1008</v>
      </c>
      <c r="E175" s="31" t="s">
        <v>14</v>
      </c>
      <c r="F175" s="31" t="s">
        <v>15</v>
      </c>
      <c r="G175" s="31" t="s">
        <v>16</v>
      </c>
      <c r="H175" s="31" t="s">
        <v>17</v>
      </c>
      <c r="I175" s="31" t="s">
        <v>10</v>
      </c>
      <c r="J175" s="31" t="s">
        <v>11</v>
      </c>
      <c r="K175" s="31" t="s">
        <v>1009</v>
      </c>
      <c r="L175" s="33">
        <v>1093</v>
      </c>
      <c r="M175" s="150">
        <v>54847.119588000001</v>
      </c>
      <c r="N175" s="34">
        <v>-25974</v>
      </c>
      <c r="O175" s="34">
        <v>19474.751611695188</v>
      </c>
      <c r="P175" s="30">
        <v>46126.589588000003</v>
      </c>
      <c r="Q175" s="35">
        <v>1687.0802490000001</v>
      </c>
      <c r="R175" s="36">
        <v>0</v>
      </c>
      <c r="S175" s="36">
        <v>0</v>
      </c>
      <c r="T175" s="36">
        <v>2186</v>
      </c>
      <c r="U175" s="37">
        <v>2186.0117880120647</v>
      </c>
      <c r="V175" s="38">
        <v>3873.0920370120648</v>
      </c>
      <c r="W175" s="34">
        <v>49999.681625012068</v>
      </c>
      <c r="X175" s="34">
        <v>0</v>
      </c>
      <c r="Y175" s="33">
        <v>49999.681625012068</v>
      </c>
      <c r="Z175" s="144">
        <v>0</v>
      </c>
      <c r="AA175" s="34">
        <v>3686.4509628995188</v>
      </c>
      <c r="AB175" s="34">
        <v>6770.6263338383569</v>
      </c>
      <c r="AC175" s="34">
        <v>14376.8</v>
      </c>
      <c r="AD175" s="34">
        <v>999</v>
      </c>
      <c r="AE175" s="34">
        <v>421.07</v>
      </c>
      <c r="AF175" s="34">
        <v>26253.947296737875</v>
      </c>
      <c r="AG175" s="136">
        <v>0</v>
      </c>
      <c r="AH175" s="34">
        <v>17253.47</v>
      </c>
      <c r="AI175" s="34">
        <v>0</v>
      </c>
      <c r="AJ175" s="34">
        <v>5022.8</v>
      </c>
      <c r="AK175" s="34">
        <v>5022.8</v>
      </c>
      <c r="AL175" s="34">
        <v>0</v>
      </c>
      <c r="AM175" s="34">
        <v>12230.67</v>
      </c>
      <c r="AN175" s="34">
        <v>12230.67</v>
      </c>
      <c r="AO175" s="34">
        <v>46126.589588000003</v>
      </c>
      <c r="AP175" s="34">
        <v>28873.119588000001</v>
      </c>
      <c r="AQ175" s="34">
        <v>17253.47</v>
      </c>
      <c r="AR175" s="34">
        <v>-25974</v>
      </c>
      <c r="AS175" s="34">
        <v>0</v>
      </c>
    </row>
    <row r="176" spans="2:45" s="1" customFormat="1" ht="13.8">
      <c r="B176" s="31" t="s">
        <v>1223</v>
      </c>
      <c r="C176" s="32" t="s">
        <v>570</v>
      </c>
      <c r="D176" s="31" t="s">
        <v>571</v>
      </c>
      <c r="E176" s="31" t="s">
        <v>14</v>
      </c>
      <c r="F176" s="31" t="s">
        <v>15</v>
      </c>
      <c r="G176" s="31" t="s">
        <v>16</v>
      </c>
      <c r="H176" s="31" t="s">
        <v>17</v>
      </c>
      <c r="I176" s="31" t="s">
        <v>10</v>
      </c>
      <c r="J176" s="31" t="s">
        <v>22</v>
      </c>
      <c r="K176" s="31" t="s">
        <v>572</v>
      </c>
      <c r="L176" s="33">
        <v>497</v>
      </c>
      <c r="M176" s="150">
        <v>8001.1566779999994</v>
      </c>
      <c r="N176" s="34">
        <v>5181</v>
      </c>
      <c r="O176" s="34">
        <v>0</v>
      </c>
      <c r="P176" s="30">
        <v>-6238.8433220000006</v>
      </c>
      <c r="Q176" s="35">
        <v>0</v>
      </c>
      <c r="R176" s="36">
        <v>6238.8433220000006</v>
      </c>
      <c r="S176" s="36">
        <v>0</v>
      </c>
      <c r="T176" s="36">
        <v>-283.4436349517382</v>
      </c>
      <c r="U176" s="37">
        <v>5955.4318015603212</v>
      </c>
      <c r="V176" s="38">
        <v>5955.4318015603212</v>
      </c>
      <c r="W176" s="34">
        <v>5955.4318015603212</v>
      </c>
      <c r="X176" s="34">
        <v>9.0948999999999999E-13</v>
      </c>
      <c r="Y176" s="33">
        <v>5955.4318015603203</v>
      </c>
      <c r="Z176" s="144">
        <v>0</v>
      </c>
      <c r="AA176" s="34">
        <v>975.94085073428221</v>
      </c>
      <c r="AB176" s="34">
        <v>2330.999131171191</v>
      </c>
      <c r="AC176" s="34">
        <v>10147.57</v>
      </c>
      <c r="AD176" s="34">
        <v>0</v>
      </c>
      <c r="AE176" s="34">
        <v>199.06</v>
      </c>
      <c r="AF176" s="34">
        <v>13653.569981905473</v>
      </c>
      <c r="AG176" s="136">
        <v>5373</v>
      </c>
      <c r="AH176" s="34">
        <v>5373</v>
      </c>
      <c r="AI176" s="34">
        <v>0</v>
      </c>
      <c r="AJ176" s="34">
        <v>0</v>
      </c>
      <c r="AK176" s="34">
        <v>0</v>
      </c>
      <c r="AL176" s="34">
        <v>5373</v>
      </c>
      <c r="AM176" s="34">
        <v>5373</v>
      </c>
      <c r="AN176" s="34">
        <v>0</v>
      </c>
      <c r="AO176" s="34">
        <v>-6238.8433220000006</v>
      </c>
      <c r="AP176" s="34">
        <v>-6238.8433220000006</v>
      </c>
      <c r="AQ176" s="34">
        <v>0</v>
      </c>
      <c r="AR176" s="34">
        <v>5181</v>
      </c>
      <c r="AS176" s="34">
        <v>0</v>
      </c>
    </row>
    <row r="177" spans="2:45" s="1" customFormat="1" ht="13.8">
      <c r="B177" s="31" t="s">
        <v>1223</v>
      </c>
      <c r="C177" s="32" t="s">
        <v>290</v>
      </c>
      <c r="D177" s="31" t="s">
        <v>291</v>
      </c>
      <c r="E177" s="31" t="s">
        <v>14</v>
      </c>
      <c r="F177" s="31" t="s">
        <v>15</v>
      </c>
      <c r="G177" s="31" t="s">
        <v>16</v>
      </c>
      <c r="H177" s="31" t="s">
        <v>17</v>
      </c>
      <c r="I177" s="31" t="s">
        <v>10</v>
      </c>
      <c r="J177" s="31" t="s">
        <v>11</v>
      </c>
      <c r="K177" s="31" t="s">
        <v>292</v>
      </c>
      <c r="L177" s="33">
        <v>2808</v>
      </c>
      <c r="M177" s="150">
        <v>46884.983926000001</v>
      </c>
      <c r="N177" s="34">
        <v>546</v>
      </c>
      <c r="O177" s="34">
        <v>0</v>
      </c>
      <c r="P177" s="30">
        <v>58110.503926000005</v>
      </c>
      <c r="Q177" s="35">
        <v>580.78809899999999</v>
      </c>
      <c r="R177" s="36">
        <v>0</v>
      </c>
      <c r="S177" s="36">
        <v>663.63502285739776</v>
      </c>
      <c r="T177" s="36">
        <v>4952.3649771426026</v>
      </c>
      <c r="U177" s="37">
        <v>5616.03028429815</v>
      </c>
      <c r="V177" s="38">
        <v>6196.8183832981504</v>
      </c>
      <c r="W177" s="34">
        <v>64307.322309298157</v>
      </c>
      <c r="X177" s="34">
        <v>1244.3156678574087</v>
      </c>
      <c r="Y177" s="33">
        <v>63063.006641440748</v>
      </c>
      <c r="Z177" s="144">
        <v>0</v>
      </c>
      <c r="AA177" s="34">
        <v>2402.1020873103225</v>
      </c>
      <c r="AB177" s="34">
        <v>8643.472278856736</v>
      </c>
      <c r="AC177" s="34">
        <v>50289.98</v>
      </c>
      <c r="AD177" s="34">
        <v>128.28542265000002</v>
      </c>
      <c r="AE177" s="34">
        <v>0</v>
      </c>
      <c r="AF177" s="34">
        <v>61463.839788817058</v>
      </c>
      <c r="AG177" s="136">
        <v>14049</v>
      </c>
      <c r="AH177" s="34">
        <v>31421.519999999997</v>
      </c>
      <c r="AI177" s="34">
        <v>0</v>
      </c>
      <c r="AJ177" s="34">
        <v>0</v>
      </c>
      <c r="AK177" s="34">
        <v>0</v>
      </c>
      <c r="AL177" s="34">
        <v>14049</v>
      </c>
      <c r="AM177" s="34">
        <v>31421.519999999997</v>
      </c>
      <c r="AN177" s="34">
        <v>17372.519999999997</v>
      </c>
      <c r="AO177" s="34">
        <v>58110.503926000005</v>
      </c>
      <c r="AP177" s="34">
        <v>40737.983926000008</v>
      </c>
      <c r="AQ177" s="34">
        <v>17372.51999999999</v>
      </c>
      <c r="AR177" s="34">
        <v>546</v>
      </c>
      <c r="AS177" s="34">
        <v>0</v>
      </c>
    </row>
    <row r="178" spans="2:45" s="1" customFormat="1" ht="13.8">
      <c r="B178" s="31" t="s">
        <v>1223</v>
      </c>
      <c r="C178" s="32" t="s">
        <v>531</v>
      </c>
      <c r="D178" s="31" t="s">
        <v>532</v>
      </c>
      <c r="E178" s="31" t="s">
        <v>14</v>
      </c>
      <c r="F178" s="31" t="s">
        <v>15</v>
      </c>
      <c r="G178" s="31" t="s">
        <v>16</v>
      </c>
      <c r="H178" s="31" t="s">
        <v>17</v>
      </c>
      <c r="I178" s="31" t="s">
        <v>10</v>
      </c>
      <c r="J178" s="31" t="s">
        <v>22</v>
      </c>
      <c r="K178" s="31" t="s">
        <v>533</v>
      </c>
      <c r="L178" s="33">
        <v>743</v>
      </c>
      <c r="M178" s="150">
        <v>17036.440218000003</v>
      </c>
      <c r="N178" s="34">
        <v>-16539</v>
      </c>
      <c r="O178" s="34">
        <v>5672.9337037553787</v>
      </c>
      <c r="P178" s="30">
        <v>9468.3672398000053</v>
      </c>
      <c r="Q178" s="35">
        <v>331.06733500000001</v>
      </c>
      <c r="R178" s="36">
        <v>0</v>
      </c>
      <c r="S178" s="36">
        <v>171.34184685720865</v>
      </c>
      <c r="T178" s="36">
        <v>1314.6581531427914</v>
      </c>
      <c r="U178" s="37">
        <v>1486.0080132598025</v>
      </c>
      <c r="V178" s="38">
        <v>1817.0753482598025</v>
      </c>
      <c r="W178" s="34">
        <v>11285.442588059808</v>
      </c>
      <c r="X178" s="34">
        <v>321.26596285720916</v>
      </c>
      <c r="Y178" s="33">
        <v>10964.176625202599</v>
      </c>
      <c r="Z178" s="144">
        <v>0</v>
      </c>
      <c r="AA178" s="34">
        <v>980.1908604995109</v>
      </c>
      <c r="AB178" s="34">
        <v>4642.4536981635611</v>
      </c>
      <c r="AC178" s="34">
        <v>14267.91</v>
      </c>
      <c r="AD178" s="34">
        <v>403.04519062499998</v>
      </c>
      <c r="AE178" s="34">
        <v>0</v>
      </c>
      <c r="AF178" s="34">
        <v>20293.599749288071</v>
      </c>
      <c r="AG178" s="136">
        <v>278</v>
      </c>
      <c r="AH178" s="34">
        <v>8970.9270218000001</v>
      </c>
      <c r="AI178" s="34">
        <v>0</v>
      </c>
      <c r="AJ178" s="34">
        <v>1703.6440218000005</v>
      </c>
      <c r="AK178" s="34">
        <v>1703.6440218000005</v>
      </c>
      <c r="AL178" s="34">
        <v>278</v>
      </c>
      <c r="AM178" s="34">
        <v>7267.2829999999994</v>
      </c>
      <c r="AN178" s="34">
        <v>6989.2829999999994</v>
      </c>
      <c r="AO178" s="34">
        <v>9468.3672398000053</v>
      </c>
      <c r="AP178" s="34">
        <v>775.44021800000519</v>
      </c>
      <c r="AQ178" s="34">
        <v>8692.927021800002</v>
      </c>
      <c r="AR178" s="34">
        <v>-16539</v>
      </c>
      <c r="AS178" s="34">
        <v>0</v>
      </c>
    </row>
    <row r="179" spans="2:45" s="1" customFormat="1" ht="13.8">
      <c r="B179" s="31" t="s">
        <v>1223</v>
      </c>
      <c r="C179" s="32" t="s">
        <v>944</v>
      </c>
      <c r="D179" s="31" t="s">
        <v>945</v>
      </c>
      <c r="E179" s="31" t="s">
        <v>14</v>
      </c>
      <c r="F179" s="31" t="s">
        <v>15</v>
      </c>
      <c r="G179" s="31" t="s">
        <v>16</v>
      </c>
      <c r="H179" s="31" t="s">
        <v>17</v>
      </c>
      <c r="I179" s="31" t="s">
        <v>10</v>
      </c>
      <c r="J179" s="31" t="s">
        <v>22</v>
      </c>
      <c r="K179" s="31" t="s">
        <v>946</v>
      </c>
      <c r="L179" s="33">
        <v>341</v>
      </c>
      <c r="M179" s="150">
        <v>6752.2952669999995</v>
      </c>
      <c r="N179" s="34">
        <v>-13693</v>
      </c>
      <c r="O179" s="34">
        <v>11895.978372827583</v>
      </c>
      <c r="P179" s="30">
        <v>-4939.1542063000015</v>
      </c>
      <c r="Q179" s="35">
        <v>314.42511000000002</v>
      </c>
      <c r="R179" s="36">
        <v>4939.1542063000015</v>
      </c>
      <c r="S179" s="36">
        <v>86.61966857146183</v>
      </c>
      <c r="T179" s="36">
        <v>9549.4087551628691</v>
      </c>
      <c r="U179" s="37">
        <v>14575.261226753772</v>
      </c>
      <c r="V179" s="38">
        <v>14889.686336753772</v>
      </c>
      <c r="W179" s="34">
        <v>14889.686336753772</v>
      </c>
      <c r="X179" s="34">
        <v>11819.757351399046</v>
      </c>
      <c r="Y179" s="33">
        <v>3069.9289853547252</v>
      </c>
      <c r="Z179" s="144">
        <v>0</v>
      </c>
      <c r="AA179" s="34">
        <v>257.91893846778351</v>
      </c>
      <c r="AB179" s="34">
        <v>1846.4925631561237</v>
      </c>
      <c r="AC179" s="34">
        <v>5833.3499999999995</v>
      </c>
      <c r="AD179" s="34">
        <v>110</v>
      </c>
      <c r="AE179" s="34">
        <v>0</v>
      </c>
      <c r="AF179" s="34">
        <v>8047.761501623907</v>
      </c>
      <c r="AG179" s="136">
        <v>245</v>
      </c>
      <c r="AH179" s="34">
        <v>4010.5505266999994</v>
      </c>
      <c r="AI179" s="34">
        <v>0</v>
      </c>
      <c r="AJ179" s="34">
        <v>675.22952669999995</v>
      </c>
      <c r="AK179" s="34">
        <v>675.22952669999995</v>
      </c>
      <c r="AL179" s="34">
        <v>245</v>
      </c>
      <c r="AM179" s="34">
        <v>3335.3209999999995</v>
      </c>
      <c r="AN179" s="34">
        <v>3090.3209999999995</v>
      </c>
      <c r="AO179" s="34">
        <v>-4939.1542063000015</v>
      </c>
      <c r="AP179" s="34">
        <v>-8704.7047330000005</v>
      </c>
      <c r="AQ179" s="34">
        <v>3765.5505266999994</v>
      </c>
      <c r="AR179" s="34">
        <v>-13693</v>
      </c>
      <c r="AS179" s="34">
        <v>0</v>
      </c>
    </row>
    <row r="180" spans="2:45" s="1" customFormat="1" ht="13.8">
      <c r="B180" s="31" t="s">
        <v>1223</v>
      </c>
      <c r="C180" s="32" t="s">
        <v>414</v>
      </c>
      <c r="D180" s="31" t="s">
        <v>415</v>
      </c>
      <c r="E180" s="31" t="s">
        <v>14</v>
      </c>
      <c r="F180" s="31" t="s">
        <v>15</v>
      </c>
      <c r="G180" s="31" t="s">
        <v>16</v>
      </c>
      <c r="H180" s="31" t="s">
        <v>17</v>
      </c>
      <c r="I180" s="31" t="s">
        <v>10</v>
      </c>
      <c r="J180" s="31" t="s">
        <v>22</v>
      </c>
      <c r="K180" s="31" t="s">
        <v>416</v>
      </c>
      <c r="L180" s="33">
        <v>296</v>
      </c>
      <c r="M180" s="150">
        <v>5392.96414</v>
      </c>
      <c r="N180" s="34">
        <v>8183</v>
      </c>
      <c r="O180" s="34">
        <v>0</v>
      </c>
      <c r="P180" s="30">
        <v>42557.964139999996</v>
      </c>
      <c r="Q180" s="35">
        <v>0</v>
      </c>
      <c r="R180" s="36">
        <v>0</v>
      </c>
      <c r="S180" s="36">
        <v>0</v>
      </c>
      <c r="T180" s="36">
        <v>592</v>
      </c>
      <c r="U180" s="37">
        <v>592.00319236191319</v>
      </c>
      <c r="V180" s="38">
        <v>592.00319236191319</v>
      </c>
      <c r="W180" s="34">
        <v>43149.967332361906</v>
      </c>
      <c r="X180" s="34">
        <v>0</v>
      </c>
      <c r="Y180" s="33">
        <v>43149.967332361906</v>
      </c>
      <c r="Z180" s="144">
        <v>0</v>
      </c>
      <c r="AA180" s="34">
        <v>651.83406474670346</v>
      </c>
      <c r="AB180" s="34">
        <v>608.88467867338034</v>
      </c>
      <c r="AC180" s="34">
        <v>5125.3600000000006</v>
      </c>
      <c r="AD180" s="34">
        <v>0</v>
      </c>
      <c r="AE180" s="34">
        <v>142.77000000000001</v>
      </c>
      <c r="AF180" s="34">
        <v>6528.8487434200852</v>
      </c>
      <c r="AG180" s="136">
        <v>28982</v>
      </c>
      <c r="AH180" s="34">
        <v>28982</v>
      </c>
      <c r="AI180" s="34">
        <v>0</v>
      </c>
      <c r="AJ180" s="34">
        <v>0</v>
      </c>
      <c r="AK180" s="34">
        <v>0</v>
      </c>
      <c r="AL180" s="34">
        <v>28982</v>
      </c>
      <c r="AM180" s="34">
        <v>28982</v>
      </c>
      <c r="AN180" s="34">
        <v>0</v>
      </c>
      <c r="AO180" s="34">
        <v>42557.964139999996</v>
      </c>
      <c r="AP180" s="34">
        <v>42557.964139999996</v>
      </c>
      <c r="AQ180" s="34">
        <v>0</v>
      </c>
      <c r="AR180" s="34">
        <v>8183</v>
      </c>
      <c r="AS180" s="34">
        <v>0</v>
      </c>
    </row>
    <row r="181" spans="2:45" s="1" customFormat="1" ht="13.8">
      <c r="B181" s="31" t="s">
        <v>1223</v>
      </c>
      <c r="C181" s="32" t="s">
        <v>603</v>
      </c>
      <c r="D181" s="31" t="s">
        <v>604</v>
      </c>
      <c r="E181" s="31" t="s">
        <v>14</v>
      </c>
      <c r="F181" s="31" t="s">
        <v>15</v>
      </c>
      <c r="G181" s="31" t="s">
        <v>16</v>
      </c>
      <c r="H181" s="31" t="s">
        <v>17</v>
      </c>
      <c r="I181" s="31" t="s">
        <v>10</v>
      </c>
      <c r="J181" s="31" t="s">
        <v>22</v>
      </c>
      <c r="K181" s="31" t="s">
        <v>605</v>
      </c>
      <c r="L181" s="33">
        <v>294</v>
      </c>
      <c r="M181" s="150">
        <v>18808.111110999998</v>
      </c>
      <c r="N181" s="34">
        <v>-12929</v>
      </c>
      <c r="O181" s="34">
        <v>7612.0000830411154</v>
      </c>
      <c r="P181" s="30">
        <v>-327.46377790000224</v>
      </c>
      <c r="Q181" s="35">
        <v>664.16589899999997</v>
      </c>
      <c r="R181" s="36">
        <v>327.46377790000224</v>
      </c>
      <c r="S181" s="36">
        <v>0</v>
      </c>
      <c r="T181" s="36">
        <v>5956.2045071411139</v>
      </c>
      <c r="U181" s="37">
        <v>6283.7021697426517</v>
      </c>
      <c r="V181" s="38">
        <v>6947.8680687426513</v>
      </c>
      <c r="W181" s="34">
        <v>6947.8680687426513</v>
      </c>
      <c r="X181" s="34">
        <v>6947.8341840411158</v>
      </c>
      <c r="Y181" s="33">
        <v>3.3884701535498607E-2</v>
      </c>
      <c r="Z181" s="144">
        <v>0</v>
      </c>
      <c r="AA181" s="34">
        <v>1181.9785151061385</v>
      </c>
      <c r="AB181" s="34">
        <v>809.58987391134235</v>
      </c>
      <c r="AC181" s="34">
        <v>5157.91</v>
      </c>
      <c r="AD181" s="34">
        <v>0</v>
      </c>
      <c r="AE181" s="34">
        <v>0</v>
      </c>
      <c r="AF181" s="34">
        <v>7149.4783890174804</v>
      </c>
      <c r="AG181" s="136">
        <v>0</v>
      </c>
      <c r="AH181" s="34">
        <v>4756.4251110999994</v>
      </c>
      <c r="AI181" s="34">
        <v>0</v>
      </c>
      <c r="AJ181" s="34">
        <v>1880.8111110999998</v>
      </c>
      <c r="AK181" s="34">
        <v>1880.8111110999998</v>
      </c>
      <c r="AL181" s="34">
        <v>0</v>
      </c>
      <c r="AM181" s="34">
        <v>2875.6139999999996</v>
      </c>
      <c r="AN181" s="34">
        <v>2875.6139999999996</v>
      </c>
      <c r="AO181" s="34">
        <v>-327.46377790000224</v>
      </c>
      <c r="AP181" s="34">
        <v>-5083.8888890000017</v>
      </c>
      <c r="AQ181" s="34">
        <v>4756.4251110999994</v>
      </c>
      <c r="AR181" s="34">
        <v>-12929</v>
      </c>
      <c r="AS181" s="34">
        <v>0</v>
      </c>
    </row>
    <row r="182" spans="2:45" s="1" customFormat="1" ht="13.8">
      <c r="B182" s="31" t="s">
        <v>1223</v>
      </c>
      <c r="C182" s="32" t="s">
        <v>381</v>
      </c>
      <c r="D182" s="31" t="s">
        <v>382</v>
      </c>
      <c r="E182" s="31" t="s">
        <v>14</v>
      </c>
      <c r="F182" s="31" t="s">
        <v>15</v>
      </c>
      <c r="G182" s="31" t="s">
        <v>16</v>
      </c>
      <c r="H182" s="31" t="s">
        <v>17</v>
      </c>
      <c r="I182" s="31" t="s">
        <v>10</v>
      </c>
      <c r="J182" s="31" t="s">
        <v>11</v>
      </c>
      <c r="K182" s="31" t="s">
        <v>383</v>
      </c>
      <c r="L182" s="33">
        <v>1559</v>
      </c>
      <c r="M182" s="150">
        <v>40472.518287999999</v>
      </c>
      <c r="N182" s="34">
        <v>-5297</v>
      </c>
      <c r="O182" s="34">
        <v>0</v>
      </c>
      <c r="P182" s="30">
        <v>114101.118288</v>
      </c>
      <c r="Q182" s="35">
        <v>609.45716800000002</v>
      </c>
      <c r="R182" s="36">
        <v>0</v>
      </c>
      <c r="S182" s="36">
        <v>0</v>
      </c>
      <c r="T182" s="36">
        <v>3118</v>
      </c>
      <c r="U182" s="37">
        <v>3118.016813825077</v>
      </c>
      <c r="V182" s="38">
        <v>3727.4739818250769</v>
      </c>
      <c r="W182" s="34">
        <v>117828.59226982508</v>
      </c>
      <c r="X182" s="34">
        <v>1.4551920000000001E-11</v>
      </c>
      <c r="Y182" s="33">
        <v>117828.59226982507</v>
      </c>
      <c r="Z182" s="144">
        <v>0</v>
      </c>
      <c r="AA182" s="34">
        <v>1399.8368632604311</v>
      </c>
      <c r="AB182" s="34">
        <v>5653.1539594970609</v>
      </c>
      <c r="AC182" s="34">
        <v>27741.81</v>
      </c>
      <c r="AD182" s="34">
        <v>168.57952945</v>
      </c>
      <c r="AE182" s="34">
        <v>0</v>
      </c>
      <c r="AF182" s="34">
        <v>34963.380352207489</v>
      </c>
      <c r="AG182" s="136">
        <v>139480</v>
      </c>
      <c r="AH182" s="34">
        <v>142341.6</v>
      </c>
      <c r="AI182" s="34">
        <v>0</v>
      </c>
      <c r="AJ182" s="34">
        <v>2861.6000000000004</v>
      </c>
      <c r="AK182" s="34">
        <v>2861.6000000000004</v>
      </c>
      <c r="AL182" s="34">
        <v>139480</v>
      </c>
      <c r="AM182" s="34">
        <v>139480</v>
      </c>
      <c r="AN182" s="34">
        <v>0</v>
      </c>
      <c r="AO182" s="34">
        <v>114101.118288</v>
      </c>
      <c r="AP182" s="34">
        <v>111239.51828799999</v>
      </c>
      <c r="AQ182" s="34">
        <v>2861.6000000000058</v>
      </c>
      <c r="AR182" s="34">
        <v>-5297</v>
      </c>
      <c r="AS182" s="34">
        <v>0</v>
      </c>
    </row>
    <row r="183" spans="2:45" s="1" customFormat="1" ht="13.8">
      <c r="B183" s="31" t="s">
        <v>1223</v>
      </c>
      <c r="C183" s="32" t="s">
        <v>239</v>
      </c>
      <c r="D183" s="31" t="s">
        <v>240</v>
      </c>
      <c r="E183" s="31" t="s">
        <v>14</v>
      </c>
      <c r="F183" s="31" t="s">
        <v>15</v>
      </c>
      <c r="G183" s="31" t="s">
        <v>16</v>
      </c>
      <c r="H183" s="31" t="s">
        <v>17</v>
      </c>
      <c r="I183" s="31" t="s">
        <v>10</v>
      </c>
      <c r="J183" s="31" t="s">
        <v>11</v>
      </c>
      <c r="K183" s="31" t="s">
        <v>241</v>
      </c>
      <c r="L183" s="33">
        <v>1145</v>
      </c>
      <c r="M183" s="150">
        <v>23512.368613999999</v>
      </c>
      <c r="N183" s="34">
        <v>-10065</v>
      </c>
      <c r="O183" s="34">
        <v>5884.0030841935886</v>
      </c>
      <c r="P183" s="30">
        <v>-3974.844524600001</v>
      </c>
      <c r="Q183" s="35">
        <v>614.77653399999997</v>
      </c>
      <c r="R183" s="36">
        <v>3974.844524600001</v>
      </c>
      <c r="S183" s="36">
        <v>0</v>
      </c>
      <c r="T183" s="36">
        <v>4270.3225015657372</v>
      </c>
      <c r="U183" s="37">
        <v>8245.2114882555743</v>
      </c>
      <c r="V183" s="38">
        <v>8859.9880222555748</v>
      </c>
      <c r="W183" s="34">
        <v>8859.9880222555748</v>
      </c>
      <c r="X183" s="34">
        <v>5269.226550193589</v>
      </c>
      <c r="Y183" s="33">
        <v>3590.7614720619858</v>
      </c>
      <c r="Z183" s="144">
        <v>0</v>
      </c>
      <c r="AA183" s="34">
        <v>980.86339039276186</v>
      </c>
      <c r="AB183" s="34">
        <v>4918.7153183367227</v>
      </c>
      <c r="AC183" s="34">
        <v>19555.800000000003</v>
      </c>
      <c r="AD183" s="34">
        <v>239.5</v>
      </c>
      <c r="AE183" s="34">
        <v>0</v>
      </c>
      <c r="AF183" s="34">
        <v>25694.878708729488</v>
      </c>
      <c r="AG183" s="136">
        <v>9444</v>
      </c>
      <c r="AH183" s="34">
        <v>15163.7868614</v>
      </c>
      <c r="AI183" s="34">
        <v>0</v>
      </c>
      <c r="AJ183" s="34">
        <v>2351.2368614000002</v>
      </c>
      <c r="AK183" s="34">
        <v>2351.2368614000002</v>
      </c>
      <c r="AL183" s="34">
        <v>9444</v>
      </c>
      <c r="AM183" s="34">
        <v>12812.55</v>
      </c>
      <c r="AN183" s="34">
        <v>3368.5499999999993</v>
      </c>
      <c r="AO183" s="34">
        <v>-3974.844524600001</v>
      </c>
      <c r="AP183" s="34">
        <v>-9694.6313860000009</v>
      </c>
      <c r="AQ183" s="34">
        <v>5719.7868613999999</v>
      </c>
      <c r="AR183" s="34">
        <v>-10065</v>
      </c>
      <c r="AS183" s="34">
        <v>0</v>
      </c>
    </row>
    <row r="184" spans="2:45" s="1" customFormat="1" ht="13.8">
      <c r="B184" s="31" t="s">
        <v>1223</v>
      </c>
      <c r="C184" s="32" t="s">
        <v>163</v>
      </c>
      <c r="D184" s="31" t="s">
        <v>164</v>
      </c>
      <c r="E184" s="31" t="s">
        <v>14</v>
      </c>
      <c r="F184" s="31" t="s">
        <v>15</v>
      </c>
      <c r="G184" s="31" t="s">
        <v>16</v>
      </c>
      <c r="H184" s="31" t="s">
        <v>17</v>
      </c>
      <c r="I184" s="31" t="s">
        <v>10</v>
      </c>
      <c r="J184" s="31" t="s">
        <v>11</v>
      </c>
      <c r="K184" s="31" t="s">
        <v>165</v>
      </c>
      <c r="L184" s="33">
        <v>1021</v>
      </c>
      <c r="M184" s="150">
        <v>16995.834449000002</v>
      </c>
      <c r="N184" s="34">
        <v>4007</v>
      </c>
      <c r="O184" s="34">
        <v>0</v>
      </c>
      <c r="P184" s="30">
        <v>7326.8244489999997</v>
      </c>
      <c r="Q184" s="35">
        <v>0</v>
      </c>
      <c r="R184" s="36">
        <v>0</v>
      </c>
      <c r="S184" s="36">
        <v>0</v>
      </c>
      <c r="T184" s="36">
        <v>2042</v>
      </c>
      <c r="U184" s="37">
        <v>2042.0110114915997</v>
      </c>
      <c r="V184" s="38">
        <v>2042.0110114915997</v>
      </c>
      <c r="W184" s="34">
        <v>9368.8354604915985</v>
      </c>
      <c r="X184" s="34">
        <v>0</v>
      </c>
      <c r="Y184" s="33">
        <v>9368.8354604915985</v>
      </c>
      <c r="Z184" s="144">
        <v>0</v>
      </c>
      <c r="AA184" s="34">
        <v>793.67983242731987</v>
      </c>
      <c r="AB184" s="34">
        <v>3967.3876294049846</v>
      </c>
      <c r="AC184" s="34">
        <v>19303.03</v>
      </c>
      <c r="AD184" s="34">
        <v>0</v>
      </c>
      <c r="AE184" s="34">
        <v>0</v>
      </c>
      <c r="AF184" s="34">
        <v>24064.097461832302</v>
      </c>
      <c r="AG184" s="136">
        <v>949</v>
      </c>
      <c r="AH184" s="34">
        <v>11424.99</v>
      </c>
      <c r="AI184" s="34">
        <v>0</v>
      </c>
      <c r="AJ184" s="34">
        <v>0</v>
      </c>
      <c r="AK184" s="34">
        <v>0</v>
      </c>
      <c r="AL184" s="34">
        <v>949</v>
      </c>
      <c r="AM184" s="34">
        <v>11424.99</v>
      </c>
      <c r="AN184" s="34">
        <v>10475.99</v>
      </c>
      <c r="AO184" s="34">
        <v>7326.8244489999997</v>
      </c>
      <c r="AP184" s="34">
        <v>-3149.1655510000001</v>
      </c>
      <c r="AQ184" s="34">
        <v>10475.989999999998</v>
      </c>
      <c r="AR184" s="34">
        <v>4007</v>
      </c>
      <c r="AS184" s="34">
        <v>0</v>
      </c>
    </row>
    <row r="185" spans="2:45" s="1" customFormat="1" ht="13.8">
      <c r="B185" s="31" t="s">
        <v>1223</v>
      </c>
      <c r="C185" s="32" t="s">
        <v>540</v>
      </c>
      <c r="D185" s="31" t="s">
        <v>541</v>
      </c>
      <c r="E185" s="31" t="s">
        <v>14</v>
      </c>
      <c r="F185" s="31" t="s">
        <v>15</v>
      </c>
      <c r="G185" s="31" t="s">
        <v>16</v>
      </c>
      <c r="H185" s="31" t="s">
        <v>32</v>
      </c>
      <c r="I185" s="31" t="s">
        <v>10</v>
      </c>
      <c r="J185" s="31" t="s">
        <v>11</v>
      </c>
      <c r="K185" s="31" t="s">
        <v>542</v>
      </c>
      <c r="L185" s="33">
        <v>1440</v>
      </c>
      <c r="M185" s="150">
        <v>98155.719082000011</v>
      </c>
      <c r="N185" s="34">
        <v>-69667</v>
      </c>
      <c r="O185" s="34">
        <v>24258.369495202394</v>
      </c>
      <c r="P185" s="30">
        <v>30457.619082000005</v>
      </c>
      <c r="Q185" s="35">
        <v>5344.9948370000002</v>
      </c>
      <c r="R185" s="36">
        <v>0</v>
      </c>
      <c r="S185" s="36">
        <v>316.7752285715502</v>
      </c>
      <c r="T185" s="36">
        <v>2563.2247714284499</v>
      </c>
      <c r="U185" s="37">
        <v>2880.0155304093078</v>
      </c>
      <c r="V185" s="38">
        <v>8225.0103674093079</v>
      </c>
      <c r="W185" s="34">
        <v>38682.629449409316</v>
      </c>
      <c r="X185" s="34">
        <v>593.95355357155495</v>
      </c>
      <c r="Y185" s="33">
        <v>38088.675895837761</v>
      </c>
      <c r="Z185" s="144">
        <v>0</v>
      </c>
      <c r="AA185" s="34">
        <v>37648.544530320447</v>
      </c>
      <c r="AB185" s="34">
        <v>9571.3862154978306</v>
      </c>
      <c r="AC185" s="34">
        <v>18493.830000000002</v>
      </c>
      <c r="AD185" s="34">
        <v>776.31976420000012</v>
      </c>
      <c r="AE185" s="34">
        <v>529.25</v>
      </c>
      <c r="AF185" s="34">
        <v>67019.330510018277</v>
      </c>
      <c r="AG185" s="136">
        <v>15009</v>
      </c>
      <c r="AH185" s="34">
        <v>21443.899999999998</v>
      </c>
      <c r="AI185" s="34">
        <v>0</v>
      </c>
      <c r="AJ185" s="34">
        <v>5330.3</v>
      </c>
      <c r="AK185" s="34">
        <v>5330.3</v>
      </c>
      <c r="AL185" s="34">
        <v>15009</v>
      </c>
      <c r="AM185" s="34">
        <v>16113.599999999999</v>
      </c>
      <c r="AN185" s="34">
        <v>1104.5999999999985</v>
      </c>
      <c r="AO185" s="34">
        <v>30457.619082000005</v>
      </c>
      <c r="AP185" s="34">
        <v>24022.719082000007</v>
      </c>
      <c r="AQ185" s="34">
        <v>6434.9000000000015</v>
      </c>
      <c r="AR185" s="34">
        <v>-69667</v>
      </c>
      <c r="AS185" s="34">
        <v>0</v>
      </c>
    </row>
    <row r="186" spans="2:45" s="1" customFormat="1" ht="13.8">
      <c r="B186" s="31" t="s">
        <v>1223</v>
      </c>
      <c r="C186" s="32" t="s">
        <v>402</v>
      </c>
      <c r="D186" s="31" t="s">
        <v>403</v>
      </c>
      <c r="E186" s="31" t="s">
        <v>14</v>
      </c>
      <c r="F186" s="31" t="s">
        <v>15</v>
      </c>
      <c r="G186" s="31" t="s">
        <v>16</v>
      </c>
      <c r="H186" s="31" t="s">
        <v>32</v>
      </c>
      <c r="I186" s="31" t="s">
        <v>10</v>
      </c>
      <c r="J186" s="31" t="s">
        <v>11</v>
      </c>
      <c r="K186" s="31" t="s">
        <v>404</v>
      </c>
      <c r="L186" s="33">
        <v>1183</v>
      </c>
      <c r="M186" s="150">
        <v>251890.11031000002</v>
      </c>
      <c r="N186" s="34">
        <v>-76585</v>
      </c>
      <c r="O186" s="34">
        <v>30585.950172925193</v>
      </c>
      <c r="P186" s="30">
        <v>168040.91031000001</v>
      </c>
      <c r="Q186" s="35">
        <v>7563.7604570000003</v>
      </c>
      <c r="R186" s="36">
        <v>0</v>
      </c>
      <c r="S186" s="36">
        <v>0</v>
      </c>
      <c r="T186" s="36">
        <v>2366</v>
      </c>
      <c r="U186" s="37">
        <v>2366.0127586626468</v>
      </c>
      <c r="V186" s="38">
        <v>9929.773215662648</v>
      </c>
      <c r="W186" s="34">
        <v>177970.68352566267</v>
      </c>
      <c r="X186" s="34">
        <v>2.9103829999999999E-11</v>
      </c>
      <c r="Y186" s="33">
        <v>177970.68352566264</v>
      </c>
      <c r="Z186" s="144">
        <v>43484.353945767652</v>
      </c>
      <c r="AA186" s="34">
        <v>8751.991953701523</v>
      </c>
      <c r="AB186" s="34">
        <v>41084.000709662236</v>
      </c>
      <c r="AC186" s="34">
        <v>8905.0400000000009</v>
      </c>
      <c r="AD186" s="34">
        <v>2481.4357765749996</v>
      </c>
      <c r="AE186" s="34">
        <v>10181.9</v>
      </c>
      <c r="AF186" s="34">
        <v>114888.72238570641</v>
      </c>
      <c r="AG186" s="136">
        <v>15967</v>
      </c>
      <c r="AH186" s="34">
        <v>35990.800000000003</v>
      </c>
      <c r="AI186" s="34">
        <v>0</v>
      </c>
      <c r="AJ186" s="34">
        <v>20023.800000000003</v>
      </c>
      <c r="AK186" s="34">
        <v>20023.800000000003</v>
      </c>
      <c r="AL186" s="34">
        <v>15967</v>
      </c>
      <c r="AM186" s="34">
        <v>15967</v>
      </c>
      <c r="AN186" s="34">
        <v>0</v>
      </c>
      <c r="AO186" s="34">
        <v>168040.91031000001</v>
      </c>
      <c r="AP186" s="34">
        <v>148017.11031000002</v>
      </c>
      <c r="AQ186" s="34">
        <v>20023.799999999988</v>
      </c>
      <c r="AR186" s="34">
        <v>-76585</v>
      </c>
      <c r="AS186" s="34">
        <v>0</v>
      </c>
    </row>
    <row r="187" spans="2:45" s="1" customFormat="1" ht="13.8">
      <c r="B187" s="31" t="s">
        <v>1223</v>
      </c>
      <c r="C187" s="32" t="s">
        <v>30</v>
      </c>
      <c r="D187" s="31" t="s">
        <v>31</v>
      </c>
      <c r="E187" s="31" t="s">
        <v>14</v>
      </c>
      <c r="F187" s="31" t="s">
        <v>15</v>
      </c>
      <c r="G187" s="31" t="s">
        <v>16</v>
      </c>
      <c r="H187" s="31" t="s">
        <v>32</v>
      </c>
      <c r="I187" s="31" t="s">
        <v>10</v>
      </c>
      <c r="J187" s="31" t="s">
        <v>11</v>
      </c>
      <c r="K187" s="31" t="s">
        <v>33</v>
      </c>
      <c r="L187" s="33">
        <v>1817</v>
      </c>
      <c r="M187" s="150">
        <v>150062.311552</v>
      </c>
      <c r="N187" s="34">
        <v>36551</v>
      </c>
      <c r="O187" s="34">
        <v>0</v>
      </c>
      <c r="P187" s="30">
        <v>176550.311552</v>
      </c>
      <c r="Q187" s="35">
        <v>0</v>
      </c>
      <c r="R187" s="36">
        <v>0</v>
      </c>
      <c r="S187" s="36">
        <v>0</v>
      </c>
      <c r="T187" s="36">
        <v>3634</v>
      </c>
      <c r="U187" s="37">
        <v>3634.0195963567448</v>
      </c>
      <c r="V187" s="38">
        <v>3634.0195963567448</v>
      </c>
      <c r="W187" s="34">
        <v>180184.33114835675</v>
      </c>
      <c r="X187" s="34">
        <v>0</v>
      </c>
      <c r="Y187" s="33">
        <v>180184.33114835675</v>
      </c>
      <c r="Z187" s="144">
        <v>0</v>
      </c>
      <c r="AA187" s="34">
        <v>1858.6492880476376</v>
      </c>
      <c r="AB187" s="34">
        <v>7612.8222611602205</v>
      </c>
      <c r="AC187" s="34">
        <v>40019.199999999997</v>
      </c>
      <c r="AD187" s="34">
        <v>1257.99338375256</v>
      </c>
      <c r="AE187" s="34">
        <v>0</v>
      </c>
      <c r="AF187" s="34">
        <v>50748.664932960412</v>
      </c>
      <c r="AG187" s="136">
        <v>36871</v>
      </c>
      <c r="AH187" s="34">
        <v>36871</v>
      </c>
      <c r="AI187" s="34">
        <v>0</v>
      </c>
      <c r="AJ187" s="34">
        <v>0</v>
      </c>
      <c r="AK187" s="34">
        <v>0</v>
      </c>
      <c r="AL187" s="34">
        <v>36871</v>
      </c>
      <c r="AM187" s="34">
        <v>36871</v>
      </c>
      <c r="AN187" s="34">
        <v>0</v>
      </c>
      <c r="AO187" s="34">
        <v>176550.311552</v>
      </c>
      <c r="AP187" s="34">
        <v>176550.311552</v>
      </c>
      <c r="AQ187" s="34">
        <v>0</v>
      </c>
      <c r="AR187" s="34">
        <v>36551</v>
      </c>
      <c r="AS187" s="34">
        <v>0</v>
      </c>
    </row>
    <row r="188" spans="2:45" s="1" customFormat="1" ht="13.8">
      <c r="B188" s="31" t="s">
        <v>1223</v>
      </c>
      <c r="C188" s="32" t="s">
        <v>1145</v>
      </c>
      <c r="D188" s="31" t="s">
        <v>1146</v>
      </c>
      <c r="E188" s="31" t="s">
        <v>14</v>
      </c>
      <c r="F188" s="31" t="s">
        <v>15</v>
      </c>
      <c r="G188" s="31" t="s">
        <v>16</v>
      </c>
      <c r="H188" s="31" t="s">
        <v>32</v>
      </c>
      <c r="I188" s="31" t="s">
        <v>10</v>
      </c>
      <c r="J188" s="31" t="s">
        <v>20</v>
      </c>
      <c r="K188" s="31" t="s">
        <v>1147</v>
      </c>
      <c r="L188" s="33">
        <v>42580</v>
      </c>
      <c r="M188" s="150">
        <v>2444340.355918</v>
      </c>
      <c r="N188" s="34">
        <v>-1936395</v>
      </c>
      <c r="O188" s="34">
        <v>1012842.0753012209</v>
      </c>
      <c r="P188" s="30">
        <v>742119.39150979999</v>
      </c>
      <c r="Q188" s="35">
        <v>148140.64732399999</v>
      </c>
      <c r="R188" s="36">
        <v>0</v>
      </c>
      <c r="S188" s="36">
        <v>64772.207158882018</v>
      </c>
      <c r="T188" s="36">
        <v>147528.70275022069</v>
      </c>
      <c r="U188" s="37">
        <v>212302.05474244553</v>
      </c>
      <c r="V188" s="38">
        <v>360442.70206644549</v>
      </c>
      <c r="W188" s="34">
        <v>1102562.0935762455</v>
      </c>
      <c r="X188" s="34">
        <v>300705.60615430295</v>
      </c>
      <c r="Y188" s="33">
        <v>801856.48742194253</v>
      </c>
      <c r="Z188" s="144">
        <v>595391.39792161284</v>
      </c>
      <c r="AA188" s="34">
        <v>344037.60675188183</v>
      </c>
      <c r="AB188" s="34">
        <v>535141.68738607317</v>
      </c>
      <c r="AC188" s="34">
        <v>309990.54000000004</v>
      </c>
      <c r="AD188" s="34">
        <v>32563.180211052033</v>
      </c>
      <c r="AE188" s="34">
        <v>159525.10999999999</v>
      </c>
      <c r="AF188" s="34">
        <v>1976649.5222706199</v>
      </c>
      <c r="AG188" s="136">
        <v>491000</v>
      </c>
      <c r="AH188" s="34">
        <v>735434.0355918</v>
      </c>
      <c r="AI188" s="34">
        <v>0</v>
      </c>
      <c r="AJ188" s="34">
        <v>244434.0355918</v>
      </c>
      <c r="AK188" s="34">
        <v>244434.0355918</v>
      </c>
      <c r="AL188" s="34">
        <v>491000</v>
      </c>
      <c r="AM188" s="34">
        <v>491000</v>
      </c>
      <c r="AN188" s="34">
        <v>0</v>
      </c>
      <c r="AO188" s="34">
        <v>742119.39150979999</v>
      </c>
      <c r="AP188" s="34">
        <v>497685.35591799999</v>
      </c>
      <c r="AQ188" s="34">
        <v>244434.0355918</v>
      </c>
      <c r="AR188" s="34">
        <v>-1936395</v>
      </c>
      <c r="AS188" s="34">
        <v>0</v>
      </c>
    </row>
    <row r="189" spans="2:45" s="1" customFormat="1" ht="13.8">
      <c r="B189" s="31" t="s">
        <v>1223</v>
      </c>
      <c r="C189" s="32" t="s">
        <v>426</v>
      </c>
      <c r="D189" s="31" t="s">
        <v>427</v>
      </c>
      <c r="E189" s="31" t="s">
        <v>14</v>
      </c>
      <c r="F189" s="31" t="s">
        <v>15</v>
      </c>
      <c r="G189" s="31" t="s">
        <v>16</v>
      </c>
      <c r="H189" s="31" t="s">
        <v>32</v>
      </c>
      <c r="I189" s="31" t="s">
        <v>10</v>
      </c>
      <c r="J189" s="31" t="s">
        <v>22</v>
      </c>
      <c r="K189" s="31" t="s">
        <v>428</v>
      </c>
      <c r="L189" s="33">
        <v>609</v>
      </c>
      <c r="M189" s="150">
        <v>27835.996405999998</v>
      </c>
      <c r="N189" s="34">
        <v>-20350</v>
      </c>
      <c r="O189" s="34">
        <v>14684.889248690442</v>
      </c>
      <c r="P189" s="30">
        <v>38282.596046599996</v>
      </c>
      <c r="Q189" s="35">
        <v>517.89739199999997</v>
      </c>
      <c r="R189" s="36">
        <v>0</v>
      </c>
      <c r="S189" s="36">
        <v>0</v>
      </c>
      <c r="T189" s="36">
        <v>1218</v>
      </c>
      <c r="U189" s="37">
        <v>1218.0065680689365</v>
      </c>
      <c r="V189" s="38">
        <v>1735.9039600689366</v>
      </c>
      <c r="W189" s="34">
        <v>40018.500006668932</v>
      </c>
      <c r="X189" s="34">
        <v>0</v>
      </c>
      <c r="Y189" s="33">
        <v>40018.500006668932</v>
      </c>
      <c r="Z189" s="144">
        <v>0</v>
      </c>
      <c r="AA189" s="34">
        <v>400.36484676591874</v>
      </c>
      <c r="AB189" s="34">
        <v>1897.5070536407629</v>
      </c>
      <c r="AC189" s="34">
        <v>6974.4</v>
      </c>
      <c r="AD189" s="34">
        <v>147</v>
      </c>
      <c r="AE189" s="34">
        <v>0</v>
      </c>
      <c r="AF189" s="34">
        <v>9419.2719004066821</v>
      </c>
      <c r="AG189" s="136">
        <v>28013</v>
      </c>
      <c r="AH189" s="34">
        <v>30796.599640600001</v>
      </c>
      <c r="AI189" s="34">
        <v>0</v>
      </c>
      <c r="AJ189" s="34">
        <v>2783.5996405999999</v>
      </c>
      <c r="AK189" s="34">
        <v>2783.5996405999999</v>
      </c>
      <c r="AL189" s="34">
        <v>28013</v>
      </c>
      <c r="AM189" s="34">
        <v>28013</v>
      </c>
      <c r="AN189" s="34">
        <v>0</v>
      </c>
      <c r="AO189" s="34">
        <v>38282.596046599996</v>
      </c>
      <c r="AP189" s="34">
        <v>35498.996405999998</v>
      </c>
      <c r="AQ189" s="34">
        <v>2783.5996405999977</v>
      </c>
      <c r="AR189" s="34">
        <v>-20350</v>
      </c>
      <c r="AS189" s="34">
        <v>0</v>
      </c>
    </row>
    <row r="190" spans="2:45" s="1" customFormat="1" ht="13.8">
      <c r="B190" s="31" t="s">
        <v>1223</v>
      </c>
      <c r="C190" s="32" t="s">
        <v>573</v>
      </c>
      <c r="D190" s="31" t="s">
        <v>574</v>
      </c>
      <c r="E190" s="31" t="s">
        <v>14</v>
      </c>
      <c r="F190" s="31" t="s">
        <v>15</v>
      </c>
      <c r="G190" s="31" t="s">
        <v>16</v>
      </c>
      <c r="H190" s="31" t="s">
        <v>32</v>
      </c>
      <c r="I190" s="31" t="s">
        <v>10</v>
      </c>
      <c r="J190" s="31" t="s">
        <v>22</v>
      </c>
      <c r="K190" s="31" t="s">
        <v>575</v>
      </c>
      <c r="L190" s="33">
        <v>756</v>
      </c>
      <c r="M190" s="150">
        <v>14055.873222000002</v>
      </c>
      <c r="N190" s="34">
        <v>-27722</v>
      </c>
      <c r="O190" s="34">
        <v>16855.591904124001</v>
      </c>
      <c r="P190" s="30">
        <v>-27426.539455799997</v>
      </c>
      <c r="Q190" s="35">
        <v>818.16280099999994</v>
      </c>
      <c r="R190" s="36">
        <v>27426.539455799997</v>
      </c>
      <c r="S190" s="36">
        <v>0</v>
      </c>
      <c r="T190" s="36">
        <v>12031.319287640137</v>
      </c>
      <c r="U190" s="37">
        <v>39458.071520070931</v>
      </c>
      <c r="V190" s="38">
        <v>40276.23432107093</v>
      </c>
      <c r="W190" s="34">
        <v>40276.23432107093</v>
      </c>
      <c r="X190" s="34">
        <v>16037.429103123999</v>
      </c>
      <c r="Y190" s="33">
        <v>24238.80521794693</v>
      </c>
      <c r="Z190" s="144">
        <v>0</v>
      </c>
      <c r="AA190" s="34">
        <v>905.45507199201097</v>
      </c>
      <c r="AB190" s="34">
        <v>2562.8008403099284</v>
      </c>
      <c r="AC190" s="34">
        <v>15150.390000000001</v>
      </c>
      <c r="AD190" s="34">
        <v>717.82</v>
      </c>
      <c r="AE190" s="34">
        <v>0</v>
      </c>
      <c r="AF190" s="34">
        <v>19336.465912301941</v>
      </c>
      <c r="AG190" s="136">
        <v>7492</v>
      </c>
      <c r="AH190" s="34">
        <v>8897.5873222000009</v>
      </c>
      <c r="AI190" s="34">
        <v>0</v>
      </c>
      <c r="AJ190" s="34">
        <v>1405.5873222000002</v>
      </c>
      <c r="AK190" s="34">
        <v>1405.5873222000002</v>
      </c>
      <c r="AL190" s="34">
        <v>7492</v>
      </c>
      <c r="AM190" s="34">
        <v>7492</v>
      </c>
      <c r="AN190" s="34">
        <v>0</v>
      </c>
      <c r="AO190" s="34">
        <v>-27426.539455799997</v>
      </c>
      <c r="AP190" s="34">
        <v>-28832.126777999998</v>
      </c>
      <c r="AQ190" s="34">
        <v>1405.5873222000009</v>
      </c>
      <c r="AR190" s="34">
        <v>-27722</v>
      </c>
      <c r="AS190" s="34">
        <v>0</v>
      </c>
    </row>
    <row r="191" spans="2:45" s="1" customFormat="1" ht="13.8">
      <c r="B191" s="31" t="s">
        <v>1223</v>
      </c>
      <c r="C191" s="32" t="s">
        <v>224</v>
      </c>
      <c r="D191" s="31" t="s">
        <v>225</v>
      </c>
      <c r="E191" s="31" t="s">
        <v>14</v>
      </c>
      <c r="F191" s="31" t="s">
        <v>15</v>
      </c>
      <c r="G191" s="31" t="s">
        <v>16</v>
      </c>
      <c r="H191" s="31" t="s">
        <v>32</v>
      </c>
      <c r="I191" s="31" t="s">
        <v>10</v>
      </c>
      <c r="J191" s="31" t="s">
        <v>21</v>
      </c>
      <c r="K191" s="31" t="s">
        <v>226</v>
      </c>
      <c r="L191" s="33">
        <v>13445</v>
      </c>
      <c r="M191" s="150">
        <v>1372588.3071880001</v>
      </c>
      <c r="N191" s="34">
        <v>-460382</v>
      </c>
      <c r="O191" s="34">
        <v>171419.40344808821</v>
      </c>
      <c r="P191" s="30">
        <v>1195229.1379068</v>
      </c>
      <c r="Q191" s="35">
        <v>18071.371641000002</v>
      </c>
      <c r="R191" s="36">
        <v>0</v>
      </c>
      <c r="S191" s="36">
        <v>0</v>
      </c>
      <c r="T191" s="36">
        <v>26890</v>
      </c>
      <c r="U191" s="37">
        <v>26890.145004411908</v>
      </c>
      <c r="V191" s="38">
        <v>44961.51664541191</v>
      </c>
      <c r="W191" s="34">
        <v>1240190.654552212</v>
      </c>
      <c r="X191" s="34">
        <v>0</v>
      </c>
      <c r="Y191" s="33">
        <v>1240190.654552212</v>
      </c>
      <c r="Z191" s="144">
        <v>907104.07210490212</v>
      </c>
      <c r="AA191" s="34">
        <v>90401.002381567436</v>
      </c>
      <c r="AB191" s="34">
        <v>430350.30472857243</v>
      </c>
      <c r="AC191" s="34">
        <v>100132.65</v>
      </c>
      <c r="AD191" s="34">
        <v>69660.783676745472</v>
      </c>
      <c r="AE191" s="34">
        <v>190109.75</v>
      </c>
      <c r="AF191" s="34">
        <v>1787758.5628917874</v>
      </c>
      <c r="AG191" s="136">
        <v>617273</v>
      </c>
      <c r="AH191" s="34">
        <v>754531.83071879996</v>
      </c>
      <c r="AI191" s="34">
        <v>0</v>
      </c>
      <c r="AJ191" s="34">
        <v>137258.83071880002</v>
      </c>
      <c r="AK191" s="34">
        <v>137258.83071880002</v>
      </c>
      <c r="AL191" s="34">
        <v>617273</v>
      </c>
      <c r="AM191" s="34">
        <v>617273</v>
      </c>
      <c r="AN191" s="34">
        <v>0</v>
      </c>
      <c r="AO191" s="34">
        <v>1195229.1379068</v>
      </c>
      <c r="AP191" s="34">
        <v>1057970.3071880001</v>
      </c>
      <c r="AQ191" s="34">
        <v>137258.83071879996</v>
      </c>
      <c r="AR191" s="34">
        <v>-460382</v>
      </c>
      <c r="AS191" s="34">
        <v>0</v>
      </c>
    </row>
    <row r="192" spans="2:45" s="1" customFormat="1" ht="13.8">
      <c r="B192" s="31" t="s">
        <v>1223</v>
      </c>
      <c r="C192" s="32" t="s">
        <v>118</v>
      </c>
      <c r="D192" s="31" t="s">
        <v>119</v>
      </c>
      <c r="E192" s="31" t="s">
        <v>14</v>
      </c>
      <c r="F192" s="31" t="s">
        <v>15</v>
      </c>
      <c r="G192" s="31" t="s">
        <v>16</v>
      </c>
      <c r="H192" s="31" t="s">
        <v>32</v>
      </c>
      <c r="I192" s="31" t="s">
        <v>10</v>
      </c>
      <c r="J192" s="31" t="s">
        <v>11</v>
      </c>
      <c r="K192" s="31" t="s">
        <v>120</v>
      </c>
      <c r="L192" s="33">
        <v>1850</v>
      </c>
      <c r="M192" s="150">
        <v>162044.78107700002</v>
      </c>
      <c r="N192" s="34">
        <v>-153240</v>
      </c>
      <c r="O192" s="34">
        <v>115987.89915561322</v>
      </c>
      <c r="P192" s="30">
        <v>35015.259184700029</v>
      </c>
      <c r="Q192" s="35">
        <v>10460.040041</v>
      </c>
      <c r="R192" s="36">
        <v>0</v>
      </c>
      <c r="S192" s="36">
        <v>0</v>
      </c>
      <c r="T192" s="36">
        <v>58314.458503265356</v>
      </c>
      <c r="U192" s="37">
        <v>58314.772964171301</v>
      </c>
      <c r="V192" s="38">
        <v>68774.813005171309</v>
      </c>
      <c r="W192" s="34">
        <v>103790.07218987134</v>
      </c>
      <c r="X192" s="34">
        <v>70512.599929913209</v>
      </c>
      <c r="Y192" s="33">
        <v>33277.472259958129</v>
      </c>
      <c r="Z192" s="144">
        <v>0</v>
      </c>
      <c r="AA192" s="34">
        <v>10222.062305498166</v>
      </c>
      <c r="AB192" s="34">
        <v>31642.204488603733</v>
      </c>
      <c r="AC192" s="34">
        <v>20894.419999999998</v>
      </c>
      <c r="AD192" s="34">
        <v>5237.7662579229609</v>
      </c>
      <c r="AE192" s="34">
        <v>25926.92</v>
      </c>
      <c r="AF192" s="34">
        <v>93923.373052024865</v>
      </c>
      <c r="AG192" s="136">
        <v>108162</v>
      </c>
      <c r="AH192" s="34">
        <v>124366.47810770001</v>
      </c>
      <c r="AI192" s="34">
        <v>0</v>
      </c>
      <c r="AJ192" s="34">
        <v>16204.478107700003</v>
      </c>
      <c r="AK192" s="34">
        <v>16204.478107700003</v>
      </c>
      <c r="AL192" s="34">
        <v>108162</v>
      </c>
      <c r="AM192" s="34">
        <v>108162</v>
      </c>
      <c r="AN192" s="34">
        <v>0</v>
      </c>
      <c r="AO192" s="34">
        <v>35015.259184700029</v>
      </c>
      <c r="AP192" s="34">
        <v>18810.781077000029</v>
      </c>
      <c r="AQ192" s="34">
        <v>16204.478107700001</v>
      </c>
      <c r="AR192" s="34">
        <v>-153240</v>
      </c>
      <c r="AS192" s="34">
        <v>0</v>
      </c>
    </row>
    <row r="193" spans="2:45" s="1" customFormat="1" ht="13.8">
      <c r="B193" s="31" t="s">
        <v>1223</v>
      </c>
      <c r="C193" s="32" t="s">
        <v>465</v>
      </c>
      <c r="D193" s="31" t="s">
        <v>466</v>
      </c>
      <c r="E193" s="31" t="s">
        <v>14</v>
      </c>
      <c r="F193" s="31" t="s">
        <v>15</v>
      </c>
      <c r="G193" s="31" t="s">
        <v>16</v>
      </c>
      <c r="H193" s="31" t="s">
        <v>32</v>
      </c>
      <c r="I193" s="31" t="s">
        <v>10</v>
      </c>
      <c r="J193" s="31" t="s">
        <v>22</v>
      </c>
      <c r="K193" s="31" t="s">
        <v>467</v>
      </c>
      <c r="L193" s="33">
        <v>538</v>
      </c>
      <c r="M193" s="150">
        <v>20970.341152000001</v>
      </c>
      <c r="N193" s="34">
        <v>-28651</v>
      </c>
      <c r="O193" s="34">
        <v>19505.155068058542</v>
      </c>
      <c r="P193" s="30">
        <v>29723.741152000002</v>
      </c>
      <c r="Q193" s="35">
        <v>895.13747799999999</v>
      </c>
      <c r="R193" s="36">
        <v>0</v>
      </c>
      <c r="S193" s="36">
        <v>0</v>
      </c>
      <c r="T193" s="36">
        <v>1076</v>
      </c>
      <c r="U193" s="37">
        <v>1076.0058023334775</v>
      </c>
      <c r="V193" s="38">
        <v>1971.1432803334774</v>
      </c>
      <c r="W193" s="34">
        <v>31694.884432333478</v>
      </c>
      <c r="X193" s="34">
        <v>0</v>
      </c>
      <c r="Y193" s="33">
        <v>31694.884432333478</v>
      </c>
      <c r="Z193" s="144">
        <v>0</v>
      </c>
      <c r="AA193" s="34">
        <v>1600.0237940156844</v>
      </c>
      <c r="AB193" s="34">
        <v>2538.052337294876</v>
      </c>
      <c r="AC193" s="34">
        <v>9432.5499999999993</v>
      </c>
      <c r="AD193" s="34">
        <v>93.323936249999861</v>
      </c>
      <c r="AE193" s="34">
        <v>0</v>
      </c>
      <c r="AF193" s="34">
        <v>13663.95006756056</v>
      </c>
      <c r="AG193" s="136">
        <v>37821</v>
      </c>
      <c r="AH193" s="34">
        <v>38975.4</v>
      </c>
      <c r="AI193" s="34">
        <v>0</v>
      </c>
      <c r="AJ193" s="34">
        <v>1154.4000000000001</v>
      </c>
      <c r="AK193" s="34">
        <v>1154.4000000000001</v>
      </c>
      <c r="AL193" s="34">
        <v>37821</v>
      </c>
      <c r="AM193" s="34">
        <v>37821</v>
      </c>
      <c r="AN193" s="34">
        <v>0</v>
      </c>
      <c r="AO193" s="34">
        <v>29723.741152000002</v>
      </c>
      <c r="AP193" s="34">
        <v>28569.341152000001</v>
      </c>
      <c r="AQ193" s="34">
        <v>1154.4000000000015</v>
      </c>
      <c r="AR193" s="34">
        <v>-28651</v>
      </c>
      <c r="AS193" s="34">
        <v>0</v>
      </c>
    </row>
    <row r="194" spans="2:45" s="1" customFormat="1" ht="13.8">
      <c r="B194" s="31" t="s">
        <v>1223</v>
      </c>
      <c r="C194" s="32" t="s">
        <v>492</v>
      </c>
      <c r="D194" s="31" t="s">
        <v>493</v>
      </c>
      <c r="E194" s="31" t="s">
        <v>14</v>
      </c>
      <c r="F194" s="31" t="s">
        <v>15</v>
      </c>
      <c r="G194" s="31" t="s">
        <v>16</v>
      </c>
      <c r="H194" s="31" t="s">
        <v>32</v>
      </c>
      <c r="I194" s="31" t="s">
        <v>10</v>
      </c>
      <c r="J194" s="31" t="s">
        <v>11</v>
      </c>
      <c r="K194" s="31" t="s">
        <v>494</v>
      </c>
      <c r="L194" s="33">
        <v>1781</v>
      </c>
      <c r="M194" s="150">
        <v>95544.228285999998</v>
      </c>
      <c r="N194" s="34">
        <v>-171972</v>
      </c>
      <c r="O194" s="34">
        <v>80678.458129531893</v>
      </c>
      <c r="P194" s="30">
        <v>-46943.958885400003</v>
      </c>
      <c r="Q194" s="35">
        <v>3949.1586219999999</v>
      </c>
      <c r="R194" s="36">
        <v>46943.958885400003</v>
      </c>
      <c r="S194" s="36">
        <v>0</v>
      </c>
      <c r="T194" s="36">
        <v>62006.494494232204</v>
      </c>
      <c r="U194" s="37">
        <v>108951.04089530418</v>
      </c>
      <c r="V194" s="38">
        <v>112900.19951730418</v>
      </c>
      <c r="W194" s="34">
        <v>112900.19951730418</v>
      </c>
      <c r="X194" s="34">
        <v>76729.299507531905</v>
      </c>
      <c r="Y194" s="33">
        <v>36170.900009772275</v>
      </c>
      <c r="Z194" s="144">
        <v>0</v>
      </c>
      <c r="AA194" s="34">
        <v>3702.0031613796382</v>
      </c>
      <c r="AB194" s="34">
        <v>6172.1256980030739</v>
      </c>
      <c r="AC194" s="34">
        <v>36232.35</v>
      </c>
      <c r="AD194" s="34">
        <v>1269.6574794307198</v>
      </c>
      <c r="AE194" s="34">
        <v>912.17</v>
      </c>
      <c r="AF194" s="34">
        <v>48288.306338813432</v>
      </c>
      <c r="AG194" s="136">
        <v>0</v>
      </c>
      <c r="AH194" s="34">
        <v>29483.812828599999</v>
      </c>
      <c r="AI194" s="34">
        <v>0</v>
      </c>
      <c r="AJ194" s="34">
        <v>9554.4228285999998</v>
      </c>
      <c r="AK194" s="34">
        <v>9554.4228285999998</v>
      </c>
      <c r="AL194" s="34">
        <v>0</v>
      </c>
      <c r="AM194" s="34">
        <v>19929.39</v>
      </c>
      <c r="AN194" s="34">
        <v>19929.39</v>
      </c>
      <c r="AO194" s="34">
        <v>-46943.958885400003</v>
      </c>
      <c r="AP194" s="34">
        <v>-76427.771714000002</v>
      </c>
      <c r="AQ194" s="34">
        <v>29483.812828599999</v>
      </c>
      <c r="AR194" s="34">
        <v>-171972</v>
      </c>
      <c r="AS194" s="34">
        <v>0</v>
      </c>
    </row>
    <row r="195" spans="2:45" s="1" customFormat="1" ht="13.8">
      <c r="B195" s="31" t="s">
        <v>1223</v>
      </c>
      <c r="C195" s="32" t="s">
        <v>1172</v>
      </c>
      <c r="D195" s="31" t="s">
        <v>1173</v>
      </c>
      <c r="E195" s="31" t="s">
        <v>14</v>
      </c>
      <c r="F195" s="31" t="s">
        <v>15</v>
      </c>
      <c r="G195" s="31" t="s">
        <v>16</v>
      </c>
      <c r="H195" s="31" t="s">
        <v>32</v>
      </c>
      <c r="I195" s="31" t="s">
        <v>10</v>
      </c>
      <c r="J195" s="31" t="s">
        <v>11</v>
      </c>
      <c r="K195" s="31" t="s">
        <v>1174</v>
      </c>
      <c r="L195" s="33">
        <v>2674</v>
      </c>
      <c r="M195" s="150">
        <v>108775.89335100001</v>
      </c>
      <c r="N195" s="34">
        <v>-506763</v>
      </c>
      <c r="O195" s="34">
        <v>265699.13382555079</v>
      </c>
      <c r="P195" s="30">
        <v>39589.893351000035</v>
      </c>
      <c r="Q195" s="35">
        <v>1167.5605559999999</v>
      </c>
      <c r="R195" s="36">
        <v>0</v>
      </c>
      <c r="S195" s="36">
        <v>0</v>
      </c>
      <c r="T195" s="36">
        <v>188359.33824556792</v>
      </c>
      <c r="U195" s="37">
        <v>188360.35397390818</v>
      </c>
      <c r="V195" s="38">
        <v>189527.91452990819</v>
      </c>
      <c r="W195" s="34">
        <v>229117.80788090822</v>
      </c>
      <c r="X195" s="34">
        <v>224941.67991855077</v>
      </c>
      <c r="Y195" s="33">
        <v>4176.1279623574519</v>
      </c>
      <c r="Z195" s="144">
        <v>0</v>
      </c>
      <c r="AA195" s="34">
        <v>4221.1288184273626</v>
      </c>
      <c r="AB195" s="34">
        <v>11618.448909830517</v>
      </c>
      <c r="AC195" s="34">
        <v>39449.61</v>
      </c>
      <c r="AD195" s="34">
        <v>1797.3946433343997</v>
      </c>
      <c r="AE195" s="34">
        <v>1081.3399999999999</v>
      </c>
      <c r="AF195" s="34">
        <v>58167.922371592278</v>
      </c>
      <c r="AG195" s="136">
        <v>437577</v>
      </c>
      <c r="AH195" s="34">
        <v>437577</v>
      </c>
      <c r="AI195" s="34">
        <v>11841</v>
      </c>
      <c r="AJ195" s="34">
        <v>11841</v>
      </c>
      <c r="AK195" s="34">
        <v>0</v>
      </c>
      <c r="AL195" s="34">
        <v>425736</v>
      </c>
      <c r="AM195" s="34">
        <v>425736</v>
      </c>
      <c r="AN195" s="34">
        <v>0</v>
      </c>
      <c r="AO195" s="34">
        <v>39589.893351000035</v>
      </c>
      <c r="AP195" s="34">
        <v>39589.893351000035</v>
      </c>
      <c r="AQ195" s="34">
        <v>0</v>
      </c>
      <c r="AR195" s="34">
        <v>-506763</v>
      </c>
      <c r="AS195" s="34">
        <v>0</v>
      </c>
    </row>
    <row r="196" spans="2:45" s="1" customFormat="1" ht="13.8">
      <c r="B196" s="31" t="s">
        <v>1223</v>
      </c>
      <c r="C196" s="32" t="s">
        <v>841</v>
      </c>
      <c r="D196" s="31" t="s">
        <v>842</v>
      </c>
      <c r="E196" s="31" t="s">
        <v>14</v>
      </c>
      <c r="F196" s="31" t="s">
        <v>15</v>
      </c>
      <c r="G196" s="31" t="s">
        <v>16</v>
      </c>
      <c r="H196" s="31" t="s">
        <v>32</v>
      </c>
      <c r="I196" s="31" t="s">
        <v>10</v>
      </c>
      <c r="J196" s="31" t="s">
        <v>22</v>
      </c>
      <c r="K196" s="31" t="s">
        <v>843</v>
      </c>
      <c r="L196" s="33">
        <v>399</v>
      </c>
      <c r="M196" s="150">
        <v>10530.180484</v>
      </c>
      <c r="N196" s="34">
        <v>4238</v>
      </c>
      <c r="O196" s="34">
        <v>0</v>
      </c>
      <c r="P196" s="30">
        <v>18670.799483999999</v>
      </c>
      <c r="Q196" s="35">
        <v>382.07742300000001</v>
      </c>
      <c r="R196" s="36">
        <v>0</v>
      </c>
      <c r="S196" s="36">
        <v>0</v>
      </c>
      <c r="T196" s="36">
        <v>798</v>
      </c>
      <c r="U196" s="37">
        <v>798.00430321757904</v>
      </c>
      <c r="V196" s="38">
        <v>1180.081726217579</v>
      </c>
      <c r="W196" s="34">
        <v>19850.88121021758</v>
      </c>
      <c r="X196" s="34">
        <v>3.6379800000000002E-12</v>
      </c>
      <c r="Y196" s="33">
        <v>19850.881210217576</v>
      </c>
      <c r="Z196" s="144">
        <v>0</v>
      </c>
      <c r="AA196" s="34">
        <v>825.74047742011294</v>
      </c>
      <c r="AB196" s="34">
        <v>2308.2050845740209</v>
      </c>
      <c r="AC196" s="34">
        <v>4686.87</v>
      </c>
      <c r="AD196" s="34">
        <v>0</v>
      </c>
      <c r="AE196" s="34">
        <v>0</v>
      </c>
      <c r="AF196" s="34">
        <v>7820.8155619941335</v>
      </c>
      <c r="AG196" s="136">
        <v>0</v>
      </c>
      <c r="AH196" s="34">
        <v>3902.6189999999997</v>
      </c>
      <c r="AI196" s="34">
        <v>0</v>
      </c>
      <c r="AJ196" s="34">
        <v>0</v>
      </c>
      <c r="AK196" s="34">
        <v>0</v>
      </c>
      <c r="AL196" s="34">
        <v>0</v>
      </c>
      <c r="AM196" s="34">
        <v>3902.6189999999997</v>
      </c>
      <c r="AN196" s="34">
        <v>3902.6189999999997</v>
      </c>
      <c r="AO196" s="34">
        <v>18670.799483999999</v>
      </c>
      <c r="AP196" s="34">
        <v>14768.180484</v>
      </c>
      <c r="AQ196" s="34">
        <v>3902.6189999999988</v>
      </c>
      <c r="AR196" s="34">
        <v>4238</v>
      </c>
      <c r="AS196" s="34">
        <v>0</v>
      </c>
    </row>
    <row r="197" spans="2:45" s="1" customFormat="1" ht="13.8">
      <c r="B197" s="31" t="s">
        <v>1223</v>
      </c>
      <c r="C197" s="32" t="s">
        <v>318</v>
      </c>
      <c r="D197" s="31" t="s">
        <v>319</v>
      </c>
      <c r="E197" s="31" t="s">
        <v>14</v>
      </c>
      <c r="F197" s="31" t="s">
        <v>15</v>
      </c>
      <c r="G197" s="31" t="s">
        <v>16</v>
      </c>
      <c r="H197" s="31" t="s">
        <v>32</v>
      </c>
      <c r="I197" s="31" t="s">
        <v>10</v>
      </c>
      <c r="J197" s="31" t="s">
        <v>22</v>
      </c>
      <c r="K197" s="31" t="s">
        <v>320</v>
      </c>
      <c r="L197" s="33">
        <v>954</v>
      </c>
      <c r="M197" s="150">
        <v>22778.007135</v>
      </c>
      <c r="N197" s="34">
        <v>-15770</v>
      </c>
      <c r="O197" s="34">
        <v>9592.6041414309711</v>
      </c>
      <c r="P197" s="30">
        <v>37282.807848500001</v>
      </c>
      <c r="Q197" s="35">
        <v>442.312612</v>
      </c>
      <c r="R197" s="36">
        <v>0</v>
      </c>
      <c r="S197" s="36">
        <v>0</v>
      </c>
      <c r="T197" s="36">
        <v>1908</v>
      </c>
      <c r="U197" s="37">
        <v>1908.0102888961665</v>
      </c>
      <c r="V197" s="38">
        <v>2350.3229008961666</v>
      </c>
      <c r="W197" s="34">
        <v>39633.130749396165</v>
      </c>
      <c r="X197" s="34">
        <v>0</v>
      </c>
      <c r="Y197" s="33">
        <v>39633.130749396165</v>
      </c>
      <c r="Z197" s="144">
        <v>0</v>
      </c>
      <c r="AA197" s="34">
        <v>1728.638683107921</v>
      </c>
      <c r="AB197" s="34">
        <v>6164.442936392943</v>
      </c>
      <c r="AC197" s="34">
        <v>14476.06</v>
      </c>
      <c r="AD197" s="34">
        <v>325</v>
      </c>
      <c r="AE197" s="34">
        <v>0</v>
      </c>
      <c r="AF197" s="34">
        <v>22694.141619500864</v>
      </c>
      <c r="AG197" s="136">
        <v>32617</v>
      </c>
      <c r="AH197" s="34">
        <v>34894.800713500001</v>
      </c>
      <c r="AI197" s="34">
        <v>0</v>
      </c>
      <c r="AJ197" s="34">
        <v>2277.8007135000003</v>
      </c>
      <c r="AK197" s="34">
        <v>2277.8007135000003</v>
      </c>
      <c r="AL197" s="34">
        <v>32617</v>
      </c>
      <c r="AM197" s="34">
        <v>32617</v>
      </c>
      <c r="AN197" s="34">
        <v>0</v>
      </c>
      <c r="AO197" s="34">
        <v>37282.807848500001</v>
      </c>
      <c r="AP197" s="34">
        <v>35005.007135</v>
      </c>
      <c r="AQ197" s="34">
        <v>2277.8007135000007</v>
      </c>
      <c r="AR197" s="34">
        <v>-15770</v>
      </c>
      <c r="AS197" s="34">
        <v>0</v>
      </c>
    </row>
    <row r="198" spans="2:45" s="1" customFormat="1" ht="13.8">
      <c r="B198" s="31" t="s">
        <v>1223</v>
      </c>
      <c r="C198" s="32" t="s">
        <v>432</v>
      </c>
      <c r="D198" s="31" t="s">
        <v>433</v>
      </c>
      <c r="E198" s="31" t="s">
        <v>14</v>
      </c>
      <c r="F198" s="31" t="s">
        <v>15</v>
      </c>
      <c r="G198" s="31" t="s">
        <v>16</v>
      </c>
      <c r="H198" s="31" t="s">
        <v>32</v>
      </c>
      <c r="I198" s="31" t="s">
        <v>10</v>
      </c>
      <c r="J198" s="31" t="s">
        <v>11</v>
      </c>
      <c r="K198" s="31" t="s">
        <v>434</v>
      </c>
      <c r="L198" s="33">
        <v>3480</v>
      </c>
      <c r="M198" s="150">
        <v>68491.864415999997</v>
      </c>
      <c r="N198" s="34">
        <v>-99655</v>
      </c>
      <c r="O198" s="34">
        <v>36315.869254409801</v>
      </c>
      <c r="P198" s="30">
        <v>14627.250857599996</v>
      </c>
      <c r="Q198" s="35">
        <v>2573.9888230000001</v>
      </c>
      <c r="R198" s="36">
        <v>0</v>
      </c>
      <c r="S198" s="36">
        <v>0</v>
      </c>
      <c r="T198" s="36">
        <v>15989.94461758601</v>
      </c>
      <c r="U198" s="37">
        <v>15990.030843414037</v>
      </c>
      <c r="V198" s="38">
        <v>18564.019666414039</v>
      </c>
      <c r="W198" s="34">
        <v>33191.270524014035</v>
      </c>
      <c r="X198" s="34">
        <v>19114.629573809805</v>
      </c>
      <c r="Y198" s="33">
        <v>14076.64095020423</v>
      </c>
      <c r="Z198" s="144">
        <v>0</v>
      </c>
      <c r="AA198" s="34">
        <v>22223.576938455542</v>
      </c>
      <c r="AB198" s="34">
        <v>7862.2379128942612</v>
      </c>
      <c r="AC198" s="34">
        <v>62808.240000000005</v>
      </c>
      <c r="AD198" s="34">
        <v>767</v>
      </c>
      <c r="AE198" s="34">
        <v>0</v>
      </c>
      <c r="AF198" s="34">
        <v>93661.054851349807</v>
      </c>
      <c r="AG198" s="136">
        <v>32927</v>
      </c>
      <c r="AH198" s="34">
        <v>45790.3864416</v>
      </c>
      <c r="AI198" s="34">
        <v>0</v>
      </c>
      <c r="AJ198" s="34">
        <v>6849.1864415999999</v>
      </c>
      <c r="AK198" s="34">
        <v>6849.1864415999999</v>
      </c>
      <c r="AL198" s="34">
        <v>32927</v>
      </c>
      <c r="AM198" s="34">
        <v>38941.199999999997</v>
      </c>
      <c r="AN198" s="34">
        <v>6014.1999999999971</v>
      </c>
      <c r="AO198" s="34">
        <v>14627.250857599996</v>
      </c>
      <c r="AP198" s="34">
        <v>1763.8644160000003</v>
      </c>
      <c r="AQ198" s="34">
        <v>12863.386441599996</v>
      </c>
      <c r="AR198" s="34">
        <v>-99655</v>
      </c>
      <c r="AS198" s="34">
        <v>0</v>
      </c>
    </row>
    <row r="199" spans="2:45" s="1" customFormat="1" ht="13.8">
      <c r="B199" s="31" t="s">
        <v>1223</v>
      </c>
      <c r="C199" s="32" t="s">
        <v>645</v>
      </c>
      <c r="D199" s="31" t="s">
        <v>646</v>
      </c>
      <c r="E199" s="31" t="s">
        <v>14</v>
      </c>
      <c r="F199" s="31" t="s">
        <v>15</v>
      </c>
      <c r="G199" s="31" t="s">
        <v>16</v>
      </c>
      <c r="H199" s="31" t="s">
        <v>32</v>
      </c>
      <c r="I199" s="31" t="s">
        <v>10</v>
      </c>
      <c r="J199" s="31" t="s">
        <v>11</v>
      </c>
      <c r="K199" s="31" t="s">
        <v>647</v>
      </c>
      <c r="L199" s="33">
        <v>3301</v>
      </c>
      <c r="M199" s="150">
        <v>99351.949854999999</v>
      </c>
      <c r="N199" s="34">
        <v>42189.66</v>
      </c>
      <c r="O199" s="34">
        <v>0</v>
      </c>
      <c r="P199" s="30">
        <v>188359.60985499999</v>
      </c>
      <c r="Q199" s="35">
        <v>4184.4487289999997</v>
      </c>
      <c r="R199" s="36">
        <v>0</v>
      </c>
      <c r="S199" s="36">
        <v>0</v>
      </c>
      <c r="T199" s="36">
        <v>6602</v>
      </c>
      <c r="U199" s="37">
        <v>6602.0356013063365</v>
      </c>
      <c r="V199" s="38">
        <v>10786.484330306335</v>
      </c>
      <c r="W199" s="34">
        <v>199146.09418530631</v>
      </c>
      <c r="X199" s="34">
        <v>0</v>
      </c>
      <c r="Y199" s="33">
        <v>199146.09418530631</v>
      </c>
      <c r="Z199" s="144">
        <v>0</v>
      </c>
      <c r="AA199" s="34">
        <v>7228.4969902222683</v>
      </c>
      <c r="AB199" s="34">
        <v>11850.989498834551</v>
      </c>
      <c r="AC199" s="34">
        <v>54840.380000000005</v>
      </c>
      <c r="AD199" s="34">
        <v>1351.2734534000001</v>
      </c>
      <c r="AE199" s="34">
        <v>0</v>
      </c>
      <c r="AF199" s="34">
        <v>75271.139942456823</v>
      </c>
      <c r="AG199" s="136">
        <v>61558</v>
      </c>
      <c r="AH199" s="34">
        <v>61558</v>
      </c>
      <c r="AI199" s="34">
        <v>0</v>
      </c>
      <c r="AJ199" s="34">
        <v>0</v>
      </c>
      <c r="AK199" s="34">
        <v>0</v>
      </c>
      <c r="AL199" s="34">
        <v>61558</v>
      </c>
      <c r="AM199" s="34">
        <v>61558</v>
      </c>
      <c r="AN199" s="34">
        <v>0</v>
      </c>
      <c r="AO199" s="34">
        <v>188359.60985499999</v>
      </c>
      <c r="AP199" s="34">
        <v>188359.60985499999</v>
      </c>
      <c r="AQ199" s="34">
        <v>0</v>
      </c>
      <c r="AR199" s="34">
        <v>42189.66</v>
      </c>
      <c r="AS199" s="34">
        <v>0</v>
      </c>
    </row>
    <row r="200" spans="2:45" s="1" customFormat="1" ht="13.8">
      <c r="B200" s="31" t="s">
        <v>1223</v>
      </c>
      <c r="C200" s="32" t="s">
        <v>136</v>
      </c>
      <c r="D200" s="31" t="s">
        <v>137</v>
      </c>
      <c r="E200" s="31" t="s">
        <v>14</v>
      </c>
      <c r="F200" s="31" t="s">
        <v>15</v>
      </c>
      <c r="G200" s="31" t="s">
        <v>16</v>
      </c>
      <c r="H200" s="31" t="s">
        <v>32</v>
      </c>
      <c r="I200" s="31" t="s">
        <v>10</v>
      </c>
      <c r="J200" s="31" t="s">
        <v>22</v>
      </c>
      <c r="K200" s="31" t="s">
        <v>138</v>
      </c>
      <c r="L200" s="33">
        <v>743</v>
      </c>
      <c r="M200" s="150">
        <v>38575.526884000006</v>
      </c>
      <c r="N200" s="34">
        <v>-8196</v>
      </c>
      <c r="O200" s="34">
        <v>4159.3883827541786</v>
      </c>
      <c r="P200" s="30">
        <v>-5067.9731159999938</v>
      </c>
      <c r="Q200" s="35">
        <v>2310.1481680000002</v>
      </c>
      <c r="R200" s="36">
        <v>5067.9731159999938</v>
      </c>
      <c r="S200" s="36">
        <v>0</v>
      </c>
      <c r="T200" s="36">
        <v>1316.9760327404492</v>
      </c>
      <c r="U200" s="37">
        <v>6384.9835795993631</v>
      </c>
      <c r="V200" s="38">
        <v>8695.1317475993637</v>
      </c>
      <c r="W200" s="34">
        <v>8695.1317475993637</v>
      </c>
      <c r="X200" s="34">
        <v>1849.2402147541779</v>
      </c>
      <c r="Y200" s="33">
        <v>6845.8915328451858</v>
      </c>
      <c r="Z200" s="144">
        <v>0</v>
      </c>
      <c r="AA200" s="34">
        <v>1114.2464693271183</v>
      </c>
      <c r="AB200" s="34">
        <v>2489.4928347497721</v>
      </c>
      <c r="AC200" s="34">
        <v>11367.09</v>
      </c>
      <c r="AD200" s="34">
        <v>0</v>
      </c>
      <c r="AE200" s="34">
        <v>69.5</v>
      </c>
      <c r="AF200" s="34">
        <v>15040.329304076891</v>
      </c>
      <c r="AG200" s="136">
        <v>10331</v>
      </c>
      <c r="AH200" s="34">
        <v>10681.5</v>
      </c>
      <c r="AI200" s="34">
        <v>0</v>
      </c>
      <c r="AJ200" s="34">
        <v>350.5</v>
      </c>
      <c r="AK200" s="34">
        <v>350.5</v>
      </c>
      <c r="AL200" s="34">
        <v>10331</v>
      </c>
      <c r="AM200" s="34">
        <v>10331</v>
      </c>
      <c r="AN200" s="34">
        <v>0</v>
      </c>
      <c r="AO200" s="34">
        <v>-5067.9731159999938</v>
      </c>
      <c r="AP200" s="34">
        <v>-5418.4731159999938</v>
      </c>
      <c r="AQ200" s="34">
        <v>350.5</v>
      </c>
      <c r="AR200" s="34">
        <v>-8196</v>
      </c>
      <c r="AS200" s="34">
        <v>0</v>
      </c>
    </row>
    <row r="201" spans="2:45" s="1" customFormat="1" ht="13.8">
      <c r="B201" s="31" t="s">
        <v>1223</v>
      </c>
      <c r="C201" s="32" t="s">
        <v>495</v>
      </c>
      <c r="D201" s="31" t="s">
        <v>496</v>
      </c>
      <c r="E201" s="31" t="s">
        <v>14</v>
      </c>
      <c r="F201" s="31" t="s">
        <v>15</v>
      </c>
      <c r="G201" s="31" t="s">
        <v>16</v>
      </c>
      <c r="H201" s="31" t="s">
        <v>32</v>
      </c>
      <c r="I201" s="31" t="s">
        <v>10</v>
      </c>
      <c r="J201" s="31" t="s">
        <v>22</v>
      </c>
      <c r="K201" s="31" t="s">
        <v>497</v>
      </c>
      <c r="L201" s="33">
        <v>270</v>
      </c>
      <c r="M201" s="150">
        <v>15940.079503999999</v>
      </c>
      <c r="N201" s="34">
        <v>2166</v>
      </c>
      <c r="O201" s="34">
        <v>0</v>
      </c>
      <c r="P201" s="30">
        <v>14167.949504</v>
      </c>
      <c r="Q201" s="35">
        <v>1145.1874009999999</v>
      </c>
      <c r="R201" s="36">
        <v>0</v>
      </c>
      <c r="S201" s="36">
        <v>0</v>
      </c>
      <c r="T201" s="36">
        <v>540</v>
      </c>
      <c r="U201" s="37">
        <v>540.0029119517452</v>
      </c>
      <c r="V201" s="38">
        <v>1685.190312951745</v>
      </c>
      <c r="W201" s="34">
        <v>15853.139816951745</v>
      </c>
      <c r="X201" s="34">
        <v>0</v>
      </c>
      <c r="Y201" s="33">
        <v>15853.139816951745</v>
      </c>
      <c r="Z201" s="144">
        <v>0</v>
      </c>
      <c r="AA201" s="34">
        <v>790.91395118622654</v>
      </c>
      <c r="AB201" s="34">
        <v>839.45492136995597</v>
      </c>
      <c r="AC201" s="34">
        <v>4970.55</v>
      </c>
      <c r="AD201" s="34">
        <v>361</v>
      </c>
      <c r="AE201" s="34">
        <v>0</v>
      </c>
      <c r="AF201" s="34">
        <v>6961.9188725561826</v>
      </c>
      <c r="AG201" s="136">
        <v>0</v>
      </c>
      <c r="AH201" s="34">
        <v>2640.87</v>
      </c>
      <c r="AI201" s="34">
        <v>0</v>
      </c>
      <c r="AJ201" s="34">
        <v>0</v>
      </c>
      <c r="AK201" s="34">
        <v>0</v>
      </c>
      <c r="AL201" s="34">
        <v>0</v>
      </c>
      <c r="AM201" s="34">
        <v>2640.87</v>
      </c>
      <c r="AN201" s="34">
        <v>2640.87</v>
      </c>
      <c r="AO201" s="34">
        <v>14167.949504</v>
      </c>
      <c r="AP201" s="34">
        <v>11527.079504000001</v>
      </c>
      <c r="AQ201" s="34">
        <v>2640.869999999999</v>
      </c>
      <c r="AR201" s="34">
        <v>2166</v>
      </c>
      <c r="AS201" s="34">
        <v>0</v>
      </c>
    </row>
    <row r="202" spans="2:45" s="1" customFormat="1" ht="13.8">
      <c r="B202" s="31" t="s">
        <v>1223</v>
      </c>
      <c r="C202" s="32" t="s">
        <v>1079</v>
      </c>
      <c r="D202" s="31" t="s">
        <v>1080</v>
      </c>
      <c r="E202" s="31" t="s">
        <v>14</v>
      </c>
      <c r="F202" s="31" t="s">
        <v>15</v>
      </c>
      <c r="G202" s="31" t="s">
        <v>16</v>
      </c>
      <c r="H202" s="31" t="s">
        <v>32</v>
      </c>
      <c r="I202" s="31" t="s">
        <v>10</v>
      </c>
      <c r="J202" s="31" t="s">
        <v>22</v>
      </c>
      <c r="K202" s="31" t="s">
        <v>1081</v>
      </c>
      <c r="L202" s="33">
        <v>664</v>
      </c>
      <c r="M202" s="150">
        <v>23331.935324000002</v>
      </c>
      <c r="N202" s="34">
        <v>-100566</v>
      </c>
      <c r="O202" s="34">
        <v>68020.372765291118</v>
      </c>
      <c r="P202" s="30">
        <v>-68406.287143599999</v>
      </c>
      <c r="Q202" s="35">
        <v>256.76898399999999</v>
      </c>
      <c r="R202" s="36">
        <v>68406.287143599999</v>
      </c>
      <c r="S202" s="36">
        <v>0</v>
      </c>
      <c r="T202" s="36">
        <v>53328.722093892691</v>
      </c>
      <c r="U202" s="37">
        <v>121735.66569392344</v>
      </c>
      <c r="V202" s="38">
        <v>121992.43467792343</v>
      </c>
      <c r="W202" s="34">
        <v>121992.43467792343</v>
      </c>
      <c r="X202" s="34">
        <v>67763.603781291124</v>
      </c>
      <c r="Y202" s="33">
        <v>54228.830896632309</v>
      </c>
      <c r="Z202" s="144">
        <v>0</v>
      </c>
      <c r="AA202" s="34">
        <v>793.87181381253265</v>
      </c>
      <c r="AB202" s="34">
        <v>1820.7112173186129</v>
      </c>
      <c r="AC202" s="34">
        <v>9673.17</v>
      </c>
      <c r="AD202" s="34">
        <v>113.37462674999996</v>
      </c>
      <c r="AE202" s="34">
        <v>0</v>
      </c>
      <c r="AF202" s="34">
        <v>12401.127657881145</v>
      </c>
      <c r="AG202" s="136">
        <v>0</v>
      </c>
      <c r="AH202" s="34">
        <v>8827.7775323999995</v>
      </c>
      <c r="AI202" s="34">
        <v>0</v>
      </c>
      <c r="AJ202" s="34">
        <v>2333.1935324000001</v>
      </c>
      <c r="AK202" s="34">
        <v>2333.1935324000001</v>
      </c>
      <c r="AL202" s="34">
        <v>0</v>
      </c>
      <c r="AM202" s="34">
        <v>6494.5839999999989</v>
      </c>
      <c r="AN202" s="34">
        <v>6494.5839999999989</v>
      </c>
      <c r="AO202" s="34">
        <v>-68406.287143599999</v>
      </c>
      <c r="AP202" s="34">
        <v>-77234.064675999995</v>
      </c>
      <c r="AQ202" s="34">
        <v>8827.7775323999958</v>
      </c>
      <c r="AR202" s="34">
        <v>-100566</v>
      </c>
      <c r="AS202" s="34">
        <v>0</v>
      </c>
    </row>
    <row r="203" spans="2:45" s="1" customFormat="1" ht="13.8">
      <c r="B203" s="31" t="s">
        <v>1223</v>
      </c>
      <c r="C203" s="32" t="s">
        <v>1175</v>
      </c>
      <c r="D203" s="31" t="s">
        <v>1176</v>
      </c>
      <c r="E203" s="31" t="s">
        <v>14</v>
      </c>
      <c r="F203" s="31" t="s">
        <v>15</v>
      </c>
      <c r="G203" s="31" t="s">
        <v>16</v>
      </c>
      <c r="H203" s="31" t="s">
        <v>32</v>
      </c>
      <c r="I203" s="31" t="s">
        <v>10</v>
      </c>
      <c r="J203" s="31" t="s">
        <v>11</v>
      </c>
      <c r="K203" s="31" t="s">
        <v>1177</v>
      </c>
      <c r="L203" s="33">
        <v>3744</v>
      </c>
      <c r="M203" s="150">
        <v>336461.98861899995</v>
      </c>
      <c r="N203" s="34">
        <v>109293</v>
      </c>
      <c r="O203" s="34">
        <v>0</v>
      </c>
      <c r="P203" s="30">
        <v>355772.98861899995</v>
      </c>
      <c r="Q203" s="35">
        <v>7817.616266</v>
      </c>
      <c r="R203" s="36">
        <v>0</v>
      </c>
      <c r="S203" s="36">
        <v>0</v>
      </c>
      <c r="T203" s="36">
        <v>7488</v>
      </c>
      <c r="U203" s="37">
        <v>7488.0403790642004</v>
      </c>
      <c r="V203" s="38">
        <v>15305.6566450642</v>
      </c>
      <c r="W203" s="34">
        <v>371078.64526406414</v>
      </c>
      <c r="X203" s="34">
        <v>-5.8207659999999998E-11</v>
      </c>
      <c r="Y203" s="33">
        <v>371078.64526406419</v>
      </c>
      <c r="Z203" s="144">
        <v>0</v>
      </c>
      <c r="AA203" s="34">
        <v>5219.3291876724379</v>
      </c>
      <c r="AB203" s="34">
        <v>39786.686565096628</v>
      </c>
      <c r="AC203" s="34">
        <v>76991.570000000007</v>
      </c>
      <c r="AD203" s="34">
        <v>1222.2429323999995</v>
      </c>
      <c r="AE203" s="34">
        <v>0</v>
      </c>
      <c r="AF203" s="34">
        <v>123219.82868516908</v>
      </c>
      <c r="AG203" s="136">
        <v>136824</v>
      </c>
      <c r="AH203" s="34">
        <v>136824</v>
      </c>
      <c r="AI203" s="34">
        <v>0</v>
      </c>
      <c r="AJ203" s="34">
        <v>0</v>
      </c>
      <c r="AK203" s="34">
        <v>0</v>
      </c>
      <c r="AL203" s="34">
        <v>136824</v>
      </c>
      <c r="AM203" s="34">
        <v>136824</v>
      </c>
      <c r="AN203" s="34">
        <v>0</v>
      </c>
      <c r="AO203" s="34">
        <v>355772.98861899995</v>
      </c>
      <c r="AP203" s="34">
        <v>355772.98861899995</v>
      </c>
      <c r="AQ203" s="34">
        <v>0</v>
      </c>
      <c r="AR203" s="34">
        <v>109293</v>
      </c>
      <c r="AS203" s="34">
        <v>0</v>
      </c>
    </row>
    <row r="204" spans="2:45" s="1" customFormat="1" ht="13.8">
      <c r="B204" s="31" t="s">
        <v>1223</v>
      </c>
      <c r="C204" s="32" t="s">
        <v>154</v>
      </c>
      <c r="D204" s="31" t="s">
        <v>155</v>
      </c>
      <c r="E204" s="31" t="s">
        <v>14</v>
      </c>
      <c r="F204" s="31" t="s">
        <v>15</v>
      </c>
      <c r="G204" s="31" t="s">
        <v>16</v>
      </c>
      <c r="H204" s="31" t="s">
        <v>32</v>
      </c>
      <c r="I204" s="31" t="s">
        <v>10</v>
      </c>
      <c r="J204" s="31" t="s">
        <v>19</v>
      </c>
      <c r="K204" s="31" t="s">
        <v>156</v>
      </c>
      <c r="L204" s="33">
        <v>5191</v>
      </c>
      <c r="M204" s="150">
        <v>556860.07999300002</v>
      </c>
      <c r="N204" s="34">
        <v>1443352</v>
      </c>
      <c r="O204" s="34">
        <v>0</v>
      </c>
      <c r="P204" s="30">
        <v>767491.74299299996</v>
      </c>
      <c r="Q204" s="35">
        <v>22912.483829000001</v>
      </c>
      <c r="R204" s="36">
        <v>0</v>
      </c>
      <c r="S204" s="36">
        <v>1769.856043429251</v>
      </c>
      <c r="T204" s="36">
        <v>8612.1439565707497</v>
      </c>
      <c r="U204" s="37">
        <v>10382.055984968552</v>
      </c>
      <c r="V204" s="38">
        <v>33294.539813968557</v>
      </c>
      <c r="W204" s="34">
        <v>800786.28280696855</v>
      </c>
      <c r="X204" s="34">
        <v>3318.4800814292394</v>
      </c>
      <c r="Y204" s="33">
        <v>797467.80272553931</v>
      </c>
      <c r="Z204" s="144">
        <v>174108.69953827959</v>
      </c>
      <c r="AA204" s="34">
        <v>29057.914447274037</v>
      </c>
      <c r="AB204" s="34">
        <v>111809.43840687601</v>
      </c>
      <c r="AC204" s="34">
        <v>63485.61</v>
      </c>
      <c r="AD204" s="34">
        <v>7305.3051149944513</v>
      </c>
      <c r="AE204" s="34">
        <v>50441.2</v>
      </c>
      <c r="AF204" s="34">
        <v>436208.16750742408</v>
      </c>
      <c r="AG204" s="136">
        <v>0</v>
      </c>
      <c r="AH204" s="34">
        <v>57064.663</v>
      </c>
      <c r="AI204" s="34">
        <v>0</v>
      </c>
      <c r="AJ204" s="34">
        <v>0</v>
      </c>
      <c r="AK204" s="34">
        <v>0</v>
      </c>
      <c r="AL204" s="34">
        <v>0</v>
      </c>
      <c r="AM204" s="34">
        <v>57064.663</v>
      </c>
      <c r="AN204" s="34">
        <v>57064.663</v>
      </c>
      <c r="AO204" s="34">
        <v>767491.74299299996</v>
      </c>
      <c r="AP204" s="34">
        <v>710427.07999300002</v>
      </c>
      <c r="AQ204" s="34">
        <v>57064.662999999942</v>
      </c>
      <c r="AR204" s="34">
        <v>1443352</v>
      </c>
      <c r="AS204" s="34">
        <v>0</v>
      </c>
    </row>
    <row r="205" spans="2:45" s="1" customFormat="1" ht="13.8">
      <c r="B205" s="31" t="s">
        <v>1223</v>
      </c>
      <c r="C205" s="32" t="s">
        <v>965</v>
      </c>
      <c r="D205" s="31" t="s">
        <v>966</v>
      </c>
      <c r="E205" s="31" t="s">
        <v>14</v>
      </c>
      <c r="F205" s="31" t="s">
        <v>15</v>
      </c>
      <c r="G205" s="31" t="s">
        <v>16</v>
      </c>
      <c r="H205" s="31" t="s">
        <v>32</v>
      </c>
      <c r="I205" s="31" t="s">
        <v>10</v>
      </c>
      <c r="J205" s="31" t="s">
        <v>22</v>
      </c>
      <c r="K205" s="31" t="s">
        <v>967</v>
      </c>
      <c r="L205" s="33">
        <v>863</v>
      </c>
      <c r="M205" s="150">
        <v>30218.670578999998</v>
      </c>
      <c r="N205" s="34">
        <v>3766</v>
      </c>
      <c r="O205" s="34">
        <v>0</v>
      </c>
      <c r="P205" s="30">
        <v>64787.670578999998</v>
      </c>
      <c r="Q205" s="35">
        <v>413.30282899999997</v>
      </c>
      <c r="R205" s="36">
        <v>0</v>
      </c>
      <c r="S205" s="36">
        <v>0</v>
      </c>
      <c r="T205" s="36">
        <v>1726</v>
      </c>
      <c r="U205" s="37">
        <v>1726.0093074605782</v>
      </c>
      <c r="V205" s="38">
        <v>2139.3121364605781</v>
      </c>
      <c r="W205" s="34">
        <v>66926.982715460574</v>
      </c>
      <c r="X205" s="34">
        <v>0</v>
      </c>
      <c r="Y205" s="33">
        <v>66926.982715460574</v>
      </c>
      <c r="Z205" s="144">
        <v>0</v>
      </c>
      <c r="AA205" s="34">
        <v>1201.6607769600332</v>
      </c>
      <c r="AB205" s="34">
        <v>3413.6488125060755</v>
      </c>
      <c r="AC205" s="34">
        <v>12313.759999999998</v>
      </c>
      <c r="AD205" s="34">
        <v>432.5</v>
      </c>
      <c r="AE205" s="34">
        <v>80</v>
      </c>
      <c r="AF205" s="34">
        <v>17441.569589466108</v>
      </c>
      <c r="AG205" s="136">
        <v>30803</v>
      </c>
      <c r="AH205" s="34">
        <v>30803</v>
      </c>
      <c r="AI205" s="34">
        <v>0</v>
      </c>
      <c r="AJ205" s="34">
        <v>0</v>
      </c>
      <c r="AK205" s="34">
        <v>0</v>
      </c>
      <c r="AL205" s="34">
        <v>30803</v>
      </c>
      <c r="AM205" s="34">
        <v>30803</v>
      </c>
      <c r="AN205" s="34">
        <v>0</v>
      </c>
      <c r="AO205" s="34">
        <v>64787.670578999998</v>
      </c>
      <c r="AP205" s="34">
        <v>64787.670578999998</v>
      </c>
      <c r="AQ205" s="34">
        <v>0</v>
      </c>
      <c r="AR205" s="34">
        <v>3766</v>
      </c>
      <c r="AS205" s="34">
        <v>0</v>
      </c>
    </row>
    <row r="206" spans="2:45" s="1" customFormat="1" ht="13.8">
      <c r="B206" s="31" t="s">
        <v>1223</v>
      </c>
      <c r="C206" s="32" t="s">
        <v>881</v>
      </c>
      <c r="D206" s="31" t="s">
        <v>882</v>
      </c>
      <c r="E206" s="31" t="s">
        <v>14</v>
      </c>
      <c r="F206" s="31" t="s">
        <v>15</v>
      </c>
      <c r="G206" s="31" t="s">
        <v>16</v>
      </c>
      <c r="H206" s="31" t="s">
        <v>32</v>
      </c>
      <c r="I206" s="31" t="s">
        <v>10</v>
      </c>
      <c r="J206" s="31" t="s">
        <v>22</v>
      </c>
      <c r="K206" s="31" t="s">
        <v>883</v>
      </c>
      <c r="L206" s="33">
        <v>480</v>
      </c>
      <c r="M206" s="150">
        <v>9934.3691959999996</v>
      </c>
      <c r="N206" s="34">
        <v>-12249</v>
      </c>
      <c r="O206" s="34">
        <v>7039.3514608883552</v>
      </c>
      <c r="P206" s="30">
        <v>-28107.1938844</v>
      </c>
      <c r="Q206" s="35">
        <v>248.83967699999999</v>
      </c>
      <c r="R206" s="36">
        <v>28107.1938844</v>
      </c>
      <c r="S206" s="36">
        <v>0</v>
      </c>
      <c r="T206" s="36">
        <v>4214.7724762824328</v>
      </c>
      <c r="U206" s="37">
        <v>32322.140656990494</v>
      </c>
      <c r="V206" s="38">
        <v>32570.980333990494</v>
      </c>
      <c r="W206" s="34">
        <v>32570.980333990494</v>
      </c>
      <c r="X206" s="34">
        <v>6790.5117838883489</v>
      </c>
      <c r="Y206" s="33">
        <v>25780.468550102145</v>
      </c>
      <c r="Z206" s="144">
        <v>0</v>
      </c>
      <c r="AA206" s="34">
        <v>709.56849185218834</v>
      </c>
      <c r="AB206" s="34">
        <v>2632.6925196111852</v>
      </c>
      <c r="AC206" s="34">
        <v>7950.93</v>
      </c>
      <c r="AD206" s="34">
        <v>0</v>
      </c>
      <c r="AE206" s="34">
        <v>0</v>
      </c>
      <c r="AF206" s="34">
        <v>11293.191011463374</v>
      </c>
      <c r="AG206" s="136">
        <v>12347</v>
      </c>
      <c r="AH206" s="34">
        <v>13340.436919600001</v>
      </c>
      <c r="AI206" s="34">
        <v>0</v>
      </c>
      <c r="AJ206" s="34">
        <v>993.43691960000001</v>
      </c>
      <c r="AK206" s="34">
        <v>993.43691960000001</v>
      </c>
      <c r="AL206" s="34">
        <v>12347</v>
      </c>
      <c r="AM206" s="34">
        <v>12347</v>
      </c>
      <c r="AN206" s="34">
        <v>0</v>
      </c>
      <c r="AO206" s="34">
        <v>-28107.1938844</v>
      </c>
      <c r="AP206" s="34">
        <v>-29100.630804</v>
      </c>
      <c r="AQ206" s="34">
        <v>993.43691960000069</v>
      </c>
      <c r="AR206" s="34">
        <v>-12249</v>
      </c>
      <c r="AS206" s="34">
        <v>0</v>
      </c>
    </row>
    <row r="207" spans="2:45" s="1" customFormat="1" ht="13.8">
      <c r="B207" s="31" t="s">
        <v>1223</v>
      </c>
      <c r="C207" s="32" t="s">
        <v>992</v>
      </c>
      <c r="D207" s="31" t="s">
        <v>993</v>
      </c>
      <c r="E207" s="31" t="s">
        <v>14</v>
      </c>
      <c r="F207" s="31" t="s">
        <v>15</v>
      </c>
      <c r="G207" s="31" t="s">
        <v>16</v>
      </c>
      <c r="H207" s="31" t="s">
        <v>32</v>
      </c>
      <c r="I207" s="31" t="s">
        <v>10</v>
      </c>
      <c r="J207" s="31" t="s">
        <v>22</v>
      </c>
      <c r="K207" s="31" t="s">
        <v>994</v>
      </c>
      <c r="L207" s="33">
        <v>882</v>
      </c>
      <c r="M207" s="150">
        <v>14052.518984999999</v>
      </c>
      <c r="N207" s="34">
        <v>38512</v>
      </c>
      <c r="O207" s="34">
        <v>0</v>
      </c>
      <c r="P207" s="30">
        <v>62638.518985000002</v>
      </c>
      <c r="Q207" s="35">
        <v>208.17732100000001</v>
      </c>
      <c r="R207" s="36">
        <v>0</v>
      </c>
      <c r="S207" s="36">
        <v>0</v>
      </c>
      <c r="T207" s="36">
        <v>1764</v>
      </c>
      <c r="U207" s="37">
        <v>1764.0095123757012</v>
      </c>
      <c r="V207" s="38">
        <v>1972.1868333757011</v>
      </c>
      <c r="W207" s="34">
        <v>64610.705818375704</v>
      </c>
      <c r="X207" s="34">
        <v>0</v>
      </c>
      <c r="Y207" s="33">
        <v>64610.705818375704</v>
      </c>
      <c r="Z207" s="144">
        <v>0</v>
      </c>
      <c r="AA207" s="34">
        <v>463.13050203054149</v>
      </c>
      <c r="AB207" s="34">
        <v>4131.2838954395002</v>
      </c>
      <c r="AC207" s="34">
        <v>16106.69</v>
      </c>
      <c r="AD207" s="34">
        <v>520.73451097499992</v>
      </c>
      <c r="AE207" s="34">
        <v>0</v>
      </c>
      <c r="AF207" s="34">
        <v>21221.838908445043</v>
      </c>
      <c r="AG207" s="136">
        <v>10074</v>
      </c>
      <c r="AH207" s="34">
        <v>10074</v>
      </c>
      <c r="AI207" s="34">
        <v>0</v>
      </c>
      <c r="AJ207" s="34">
        <v>0</v>
      </c>
      <c r="AK207" s="34">
        <v>0</v>
      </c>
      <c r="AL207" s="34">
        <v>10074</v>
      </c>
      <c r="AM207" s="34">
        <v>10074</v>
      </c>
      <c r="AN207" s="34">
        <v>0</v>
      </c>
      <c r="AO207" s="34">
        <v>62638.518985000002</v>
      </c>
      <c r="AP207" s="34">
        <v>62638.518985000002</v>
      </c>
      <c r="AQ207" s="34">
        <v>0</v>
      </c>
      <c r="AR207" s="34">
        <v>38512</v>
      </c>
      <c r="AS207" s="34">
        <v>0</v>
      </c>
    </row>
    <row r="208" spans="2:45" s="1" customFormat="1" ht="13.8">
      <c r="B208" s="31" t="s">
        <v>1223</v>
      </c>
      <c r="C208" s="32" t="s">
        <v>832</v>
      </c>
      <c r="D208" s="31" t="s">
        <v>833</v>
      </c>
      <c r="E208" s="31" t="s">
        <v>14</v>
      </c>
      <c r="F208" s="31" t="s">
        <v>15</v>
      </c>
      <c r="G208" s="31" t="s">
        <v>16</v>
      </c>
      <c r="H208" s="31" t="s">
        <v>32</v>
      </c>
      <c r="I208" s="31" t="s">
        <v>10</v>
      </c>
      <c r="J208" s="31" t="s">
        <v>11</v>
      </c>
      <c r="K208" s="31" t="s">
        <v>834</v>
      </c>
      <c r="L208" s="33">
        <v>3987</v>
      </c>
      <c r="M208" s="150">
        <v>100884.17255799999</v>
      </c>
      <c r="N208" s="34">
        <v>-84230</v>
      </c>
      <c r="O208" s="34">
        <v>49970.395624337303</v>
      </c>
      <c r="P208" s="30">
        <v>55222.589813800005</v>
      </c>
      <c r="Q208" s="35">
        <v>5022.158289</v>
      </c>
      <c r="R208" s="36">
        <v>0</v>
      </c>
      <c r="S208" s="36">
        <v>2912.1200571439754</v>
      </c>
      <c r="T208" s="36">
        <v>5061.8799428560251</v>
      </c>
      <c r="U208" s="37">
        <v>7974.042999820771</v>
      </c>
      <c r="V208" s="38">
        <v>12996.201288820772</v>
      </c>
      <c r="W208" s="34">
        <v>68218.791102620773</v>
      </c>
      <c r="X208" s="34">
        <v>5460.2251071439678</v>
      </c>
      <c r="Y208" s="33">
        <v>62758.565995476805</v>
      </c>
      <c r="Z208" s="144">
        <v>0</v>
      </c>
      <c r="AA208" s="34">
        <v>5429.0271213747783</v>
      </c>
      <c r="AB208" s="34">
        <v>28244.254886999021</v>
      </c>
      <c r="AC208" s="34">
        <v>55269.26</v>
      </c>
      <c r="AD208" s="34">
        <v>1670.0510217148801</v>
      </c>
      <c r="AE208" s="34">
        <v>1204.49</v>
      </c>
      <c r="AF208" s="34">
        <v>91817.083030088688</v>
      </c>
      <c r="AG208" s="136">
        <v>116709</v>
      </c>
      <c r="AH208" s="34">
        <v>126797.4172558</v>
      </c>
      <c r="AI208" s="34">
        <v>0</v>
      </c>
      <c r="AJ208" s="34">
        <v>10088.417255799999</v>
      </c>
      <c r="AK208" s="34">
        <v>10088.417255799999</v>
      </c>
      <c r="AL208" s="34">
        <v>116709</v>
      </c>
      <c r="AM208" s="34">
        <v>116709</v>
      </c>
      <c r="AN208" s="34">
        <v>0</v>
      </c>
      <c r="AO208" s="34">
        <v>55222.589813800005</v>
      </c>
      <c r="AP208" s="34">
        <v>45134.172558000006</v>
      </c>
      <c r="AQ208" s="34">
        <v>10088.417255799999</v>
      </c>
      <c r="AR208" s="34">
        <v>-84230</v>
      </c>
      <c r="AS208" s="34">
        <v>0</v>
      </c>
    </row>
    <row r="209" spans="2:45" s="1" customFormat="1" ht="13.8">
      <c r="B209" s="31" t="s">
        <v>1223</v>
      </c>
      <c r="C209" s="32" t="s">
        <v>710</v>
      </c>
      <c r="D209" s="31" t="s">
        <v>711</v>
      </c>
      <c r="E209" s="31" t="s">
        <v>14</v>
      </c>
      <c r="F209" s="31" t="s">
        <v>15</v>
      </c>
      <c r="G209" s="31" t="s">
        <v>16</v>
      </c>
      <c r="H209" s="31" t="s">
        <v>32</v>
      </c>
      <c r="I209" s="31" t="s">
        <v>10</v>
      </c>
      <c r="J209" s="31" t="s">
        <v>22</v>
      </c>
      <c r="K209" s="31" t="s">
        <v>712</v>
      </c>
      <c r="L209" s="33">
        <v>615</v>
      </c>
      <c r="M209" s="150">
        <v>38522.791938000002</v>
      </c>
      <c r="N209" s="34">
        <v>-11516</v>
      </c>
      <c r="O209" s="34">
        <v>5418.9783309933391</v>
      </c>
      <c r="P209" s="30">
        <v>32017.991938000006</v>
      </c>
      <c r="Q209" s="35">
        <v>1691.2998239999999</v>
      </c>
      <c r="R209" s="36">
        <v>0</v>
      </c>
      <c r="S209" s="36">
        <v>0</v>
      </c>
      <c r="T209" s="36">
        <v>1230</v>
      </c>
      <c r="U209" s="37">
        <v>1230.0066327789752</v>
      </c>
      <c r="V209" s="38">
        <v>2921.3064567789752</v>
      </c>
      <c r="W209" s="34">
        <v>34939.298394778983</v>
      </c>
      <c r="X209" s="34">
        <v>0</v>
      </c>
      <c r="Y209" s="33">
        <v>34939.298394778983</v>
      </c>
      <c r="Z209" s="144">
        <v>0</v>
      </c>
      <c r="AA209" s="34">
        <v>815.74626336936285</v>
      </c>
      <c r="AB209" s="34">
        <v>4110.8971671131349</v>
      </c>
      <c r="AC209" s="34">
        <v>9698.33</v>
      </c>
      <c r="AD209" s="34">
        <v>57</v>
      </c>
      <c r="AE209" s="34">
        <v>0</v>
      </c>
      <c r="AF209" s="34">
        <v>14681.973430482498</v>
      </c>
      <c r="AG209" s="136">
        <v>8361</v>
      </c>
      <c r="AH209" s="34">
        <v>10782.2</v>
      </c>
      <c r="AI209" s="34">
        <v>0</v>
      </c>
      <c r="AJ209" s="34">
        <v>2421.2000000000003</v>
      </c>
      <c r="AK209" s="34">
        <v>2421.2000000000003</v>
      </c>
      <c r="AL209" s="34">
        <v>8361</v>
      </c>
      <c r="AM209" s="34">
        <v>8361</v>
      </c>
      <c r="AN209" s="34">
        <v>0</v>
      </c>
      <c r="AO209" s="34">
        <v>32017.991938000006</v>
      </c>
      <c r="AP209" s="34">
        <v>29596.791938000006</v>
      </c>
      <c r="AQ209" s="34">
        <v>2421.1999999999971</v>
      </c>
      <c r="AR209" s="34">
        <v>-11516</v>
      </c>
      <c r="AS209" s="34">
        <v>0</v>
      </c>
    </row>
    <row r="210" spans="2:45" s="1" customFormat="1" ht="13.8">
      <c r="B210" s="31" t="s">
        <v>1223</v>
      </c>
      <c r="C210" s="32" t="s">
        <v>148</v>
      </c>
      <c r="D210" s="31" t="s">
        <v>149</v>
      </c>
      <c r="E210" s="31" t="s">
        <v>14</v>
      </c>
      <c r="F210" s="31" t="s">
        <v>15</v>
      </c>
      <c r="G210" s="31" t="s">
        <v>16</v>
      </c>
      <c r="H210" s="31" t="s">
        <v>32</v>
      </c>
      <c r="I210" s="31" t="s">
        <v>10</v>
      </c>
      <c r="J210" s="31" t="s">
        <v>19</v>
      </c>
      <c r="K210" s="31" t="s">
        <v>150</v>
      </c>
      <c r="L210" s="33">
        <v>5884</v>
      </c>
      <c r="M210" s="150">
        <v>436294.38813699997</v>
      </c>
      <c r="N210" s="34">
        <v>-592383</v>
      </c>
      <c r="O210" s="34">
        <v>231063.31909038487</v>
      </c>
      <c r="P210" s="30">
        <v>62181.388136999973</v>
      </c>
      <c r="Q210" s="35">
        <v>26657.549619000001</v>
      </c>
      <c r="R210" s="36">
        <v>0</v>
      </c>
      <c r="S210" s="36">
        <v>6155.557689145222</v>
      </c>
      <c r="T210" s="36">
        <v>122295.46269645957</v>
      </c>
      <c r="U210" s="37">
        <v>128451.71305814735</v>
      </c>
      <c r="V210" s="38">
        <v>155109.26267714734</v>
      </c>
      <c r="W210" s="34">
        <v>217290.65081414732</v>
      </c>
      <c r="X210" s="34">
        <v>159152.16497953009</v>
      </c>
      <c r="Y210" s="33">
        <v>58138.485834617226</v>
      </c>
      <c r="Z210" s="144">
        <v>192288.87609905881</v>
      </c>
      <c r="AA210" s="34">
        <v>33377.08174108799</v>
      </c>
      <c r="AB210" s="34">
        <v>72245.361249798239</v>
      </c>
      <c r="AC210" s="34">
        <v>98834.98000000001</v>
      </c>
      <c r="AD210" s="34">
        <v>15256.443510014647</v>
      </c>
      <c r="AE210" s="34">
        <v>25668.53</v>
      </c>
      <c r="AF210" s="34">
        <v>437671.27259995963</v>
      </c>
      <c r="AG210" s="136">
        <v>224000</v>
      </c>
      <c r="AH210" s="34">
        <v>260888</v>
      </c>
      <c r="AI210" s="34">
        <v>4862</v>
      </c>
      <c r="AJ210" s="34">
        <v>41750</v>
      </c>
      <c r="AK210" s="34">
        <v>36888</v>
      </c>
      <c r="AL210" s="34">
        <v>219138</v>
      </c>
      <c r="AM210" s="34">
        <v>219138</v>
      </c>
      <c r="AN210" s="34">
        <v>0</v>
      </c>
      <c r="AO210" s="34">
        <v>62181.388136999973</v>
      </c>
      <c r="AP210" s="34">
        <v>25293.388136999973</v>
      </c>
      <c r="AQ210" s="34">
        <v>36888</v>
      </c>
      <c r="AR210" s="34">
        <v>-592383</v>
      </c>
      <c r="AS210" s="34">
        <v>0</v>
      </c>
    </row>
    <row r="211" spans="2:45" s="1" customFormat="1" ht="13.8">
      <c r="B211" s="31" t="s">
        <v>1223</v>
      </c>
      <c r="C211" s="32" t="s">
        <v>194</v>
      </c>
      <c r="D211" s="31" t="s">
        <v>195</v>
      </c>
      <c r="E211" s="31" t="s">
        <v>14</v>
      </c>
      <c r="F211" s="31" t="s">
        <v>15</v>
      </c>
      <c r="G211" s="31" t="s">
        <v>16</v>
      </c>
      <c r="H211" s="31" t="s">
        <v>32</v>
      </c>
      <c r="I211" s="31" t="s">
        <v>10</v>
      </c>
      <c r="J211" s="31" t="s">
        <v>22</v>
      </c>
      <c r="K211" s="31" t="s">
        <v>196</v>
      </c>
      <c r="L211" s="33">
        <v>417</v>
      </c>
      <c r="M211" s="150">
        <v>7926.0744940000004</v>
      </c>
      <c r="N211" s="34">
        <v>-6638</v>
      </c>
      <c r="O211" s="34">
        <v>3705.8296788952384</v>
      </c>
      <c r="P211" s="30">
        <v>6063.681943399999</v>
      </c>
      <c r="Q211" s="35">
        <v>0</v>
      </c>
      <c r="R211" s="36">
        <v>0</v>
      </c>
      <c r="S211" s="36">
        <v>0</v>
      </c>
      <c r="T211" s="36">
        <v>834</v>
      </c>
      <c r="U211" s="37">
        <v>834.00449734769541</v>
      </c>
      <c r="V211" s="38">
        <v>834.00449734769541</v>
      </c>
      <c r="W211" s="34">
        <v>6897.6864407476942</v>
      </c>
      <c r="X211" s="34">
        <v>0</v>
      </c>
      <c r="Y211" s="33">
        <v>6897.6864407476942</v>
      </c>
      <c r="Z211" s="144">
        <v>0</v>
      </c>
      <c r="AA211" s="34">
        <v>390.16842593234071</v>
      </c>
      <c r="AB211" s="34">
        <v>1610.2337399912406</v>
      </c>
      <c r="AC211" s="34">
        <v>5974.6200000000008</v>
      </c>
      <c r="AD211" s="34">
        <v>154.70413035000001</v>
      </c>
      <c r="AE211" s="34">
        <v>0</v>
      </c>
      <c r="AF211" s="34">
        <v>8129.7262962735822</v>
      </c>
      <c r="AG211" s="136">
        <v>12493</v>
      </c>
      <c r="AH211" s="34">
        <v>13285.6074494</v>
      </c>
      <c r="AI211" s="34">
        <v>0</v>
      </c>
      <c r="AJ211" s="34">
        <v>792.60744940000006</v>
      </c>
      <c r="AK211" s="34">
        <v>792.60744940000006</v>
      </c>
      <c r="AL211" s="34">
        <v>12493</v>
      </c>
      <c r="AM211" s="34">
        <v>12493</v>
      </c>
      <c r="AN211" s="34">
        <v>0</v>
      </c>
      <c r="AO211" s="34">
        <v>6063.681943399999</v>
      </c>
      <c r="AP211" s="34">
        <v>5271.0744939999986</v>
      </c>
      <c r="AQ211" s="34">
        <v>792.60744940000041</v>
      </c>
      <c r="AR211" s="34">
        <v>-6638</v>
      </c>
      <c r="AS211" s="34">
        <v>0</v>
      </c>
    </row>
    <row r="212" spans="2:45" s="1" customFormat="1" ht="13.8">
      <c r="B212" s="31" t="s">
        <v>1223</v>
      </c>
      <c r="C212" s="32" t="s">
        <v>669</v>
      </c>
      <c r="D212" s="31" t="s">
        <v>670</v>
      </c>
      <c r="E212" s="31" t="s">
        <v>14</v>
      </c>
      <c r="F212" s="31" t="s">
        <v>15</v>
      </c>
      <c r="G212" s="31" t="s">
        <v>16</v>
      </c>
      <c r="H212" s="31" t="s">
        <v>32</v>
      </c>
      <c r="I212" s="31" t="s">
        <v>10</v>
      </c>
      <c r="J212" s="31" t="s">
        <v>11</v>
      </c>
      <c r="K212" s="31" t="s">
        <v>671</v>
      </c>
      <c r="L212" s="33">
        <v>1579</v>
      </c>
      <c r="M212" s="150">
        <v>33915.147622000004</v>
      </c>
      <c r="N212" s="34">
        <v>-28768</v>
      </c>
      <c r="O212" s="34">
        <v>0</v>
      </c>
      <c r="P212" s="30">
        <v>-50518.437615799994</v>
      </c>
      <c r="Q212" s="35">
        <v>1070.645154</v>
      </c>
      <c r="R212" s="36">
        <v>50518.437615799994</v>
      </c>
      <c r="S212" s="36">
        <v>0</v>
      </c>
      <c r="T212" s="36">
        <v>-2559.4691331233917</v>
      </c>
      <c r="U212" s="37">
        <v>47959.227101569144</v>
      </c>
      <c r="V212" s="38">
        <v>49029.872255569142</v>
      </c>
      <c r="W212" s="34">
        <v>49029.872255569142</v>
      </c>
      <c r="X212" s="34">
        <v>-7.2759600000000004E-12</v>
      </c>
      <c r="Y212" s="33">
        <v>49029.872255569149</v>
      </c>
      <c r="Z212" s="144">
        <v>0</v>
      </c>
      <c r="AA212" s="34">
        <v>1206.2911362437796</v>
      </c>
      <c r="AB212" s="34">
        <v>4200.9610612314773</v>
      </c>
      <c r="AC212" s="34">
        <v>29593.5</v>
      </c>
      <c r="AD212" s="34">
        <v>326.40881279999996</v>
      </c>
      <c r="AE212" s="34">
        <v>112.72</v>
      </c>
      <c r="AF212" s="34">
        <v>35439.881010275261</v>
      </c>
      <c r="AG212" s="136">
        <v>20098.900000000001</v>
      </c>
      <c r="AH212" s="34">
        <v>23490.414762200002</v>
      </c>
      <c r="AI212" s="34">
        <v>0</v>
      </c>
      <c r="AJ212" s="34">
        <v>3391.5147622000004</v>
      </c>
      <c r="AK212" s="34">
        <v>3391.5147622000004</v>
      </c>
      <c r="AL212" s="34">
        <v>20098.900000000001</v>
      </c>
      <c r="AM212" s="34">
        <v>20098.900000000001</v>
      </c>
      <c r="AN212" s="34">
        <v>0</v>
      </c>
      <c r="AO212" s="34">
        <v>-50518.437615799994</v>
      </c>
      <c r="AP212" s="34">
        <v>-53909.952377999994</v>
      </c>
      <c r="AQ212" s="34">
        <v>3391.5147622000004</v>
      </c>
      <c r="AR212" s="34">
        <v>-28768</v>
      </c>
      <c r="AS212" s="34">
        <v>0</v>
      </c>
    </row>
    <row r="213" spans="2:45" s="1" customFormat="1" ht="13.8">
      <c r="B213" s="31" t="s">
        <v>1223</v>
      </c>
      <c r="C213" s="32" t="s">
        <v>65</v>
      </c>
      <c r="D213" s="31" t="s">
        <v>66</v>
      </c>
      <c r="E213" s="31" t="s">
        <v>14</v>
      </c>
      <c r="F213" s="31" t="s">
        <v>15</v>
      </c>
      <c r="G213" s="31" t="s">
        <v>16</v>
      </c>
      <c r="H213" s="31" t="s">
        <v>32</v>
      </c>
      <c r="I213" s="31" t="s">
        <v>10</v>
      </c>
      <c r="J213" s="31" t="s">
        <v>11</v>
      </c>
      <c r="K213" s="31" t="s">
        <v>67</v>
      </c>
      <c r="L213" s="33">
        <v>1303</v>
      </c>
      <c r="M213" s="150">
        <v>15799.199846000003</v>
      </c>
      <c r="N213" s="34">
        <v>-31345</v>
      </c>
      <c r="O213" s="34">
        <v>15881.480537891472</v>
      </c>
      <c r="P213" s="30">
        <v>-24944.880169399996</v>
      </c>
      <c r="Q213" s="35">
        <v>0</v>
      </c>
      <c r="R213" s="36">
        <v>24944.880169399996</v>
      </c>
      <c r="S213" s="36">
        <v>0</v>
      </c>
      <c r="T213" s="36">
        <v>12086.72372579305</v>
      </c>
      <c r="U213" s="37">
        <v>37031.803588236733</v>
      </c>
      <c r="V213" s="38">
        <v>37031.803588236733</v>
      </c>
      <c r="W213" s="34">
        <v>37031.803588236733</v>
      </c>
      <c r="X213" s="34">
        <v>15881.480537891475</v>
      </c>
      <c r="Y213" s="33">
        <v>21150.323050345258</v>
      </c>
      <c r="Z213" s="144">
        <v>0</v>
      </c>
      <c r="AA213" s="34">
        <v>743.82691785286931</v>
      </c>
      <c r="AB213" s="34">
        <v>9947.5396264922601</v>
      </c>
      <c r="AC213" s="34">
        <v>17041.89</v>
      </c>
      <c r="AD213" s="34">
        <v>1035.1956773124998</v>
      </c>
      <c r="AE213" s="34">
        <v>0</v>
      </c>
      <c r="AF213" s="34">
        <v>28768.45222165763</v>
      </c>
      <c r="AG213" s="136">
        <v>22024</v>
      </c>
      <c r="AH213" s="34">
        <v>23603.919984600001</v>
      </c>
      <c r="AI213" s="34">
        <v>0</v>
      </c>
      <c r="AJ213" s="34">
        <v>1579.9199846000004</v>
      </c>
      <c r="AK213" s="34">
        <v>1579.9199846000004</v>
      </c>
      <c r="AL213" s="34">
        <v>22024</v>
      </c>
      <c r="AM213" s="34">
        <v>22024</v>
      </c>
      <c r="AN213" s="34">
        <v>0</v>
      </c>
      <c r="AO213" s="34">
        <v>-24944.880169399996</v>
      </c>
      <c r="AP213" s="34">
        <v>-26524.800153999997</v>
      </c>
      <c r="AQ213" s="34">
        <v>1579.919984600001</v>
      </c>
      <c r="AR213" s="34">
        <v>-31345</v>
      </c>
      <c r="AS213" s="34">
        <v>0</v>
      </c>
    </row>
    <row r="214" spans="2:45" s="1" customFormat="1" ht="13.8">
      <c r="B214" s="31" t="s">
        <v>1223</v>
      </c>
      <c r="C214" s="32" t="s">
        <v>917</v>
      </c>
      <c r="D214" s="31" t="s">
        <v>918</v>
      </c>
      <c r="E214" s="31" t="s">
        <v>14</v>
      </c>
      <c r="F214" s="31" t="s">
        <v>15</v>
      </c>
      <c r="G214" s="31" t="s">
        <v>16</v>
      </c>
      <c r="H214" s="31" t="s">
        <v>32</v>
      </c>
      <c r="I214" s="31" t="s">
        <v>10</v>
      </c>
      <c r="J214" s="31" t="s">
        <v>22</v>
      </c>
      <c r="K214" s="31" t="s">
        <v>919</v>
      </c>
      <c r="L214" s="33">
        <v>788</v>
      </c>
      <c r="M214" s="150">
        <v>18501.548814000002</v>
      </c>
      <c r="N214" s="34">
        <v>-6978</v>
      </c>
      <c r="O214" s="34">
        <v>4941.4012195989008</v>
      </c>
      <c r="P214" s="30">
        <v>-7897.2963046000004</v>
      </c>
      <c r="Q214" s="35">
        <v>487.18219399999998</v>
      </c>
      <c r="R214" s="36">
        <v>7897.2963046000004</v>
      </c>
      <c r="S214" s="36">
        <v>0</v>
      </c>
      <c r="T214" s="36">
        <v>3354.6610117861237</v>
      </c>
      <c r="U214" s="37">
        <v>11252.017992602317</v>
      </c>
      <c r="V214" s="38">
        <v>11739.200186602317</v>
      </c>
      <c r="W214" s="34">
        <v>11739.200186602317</v>
      </c>
      <c r="X214" s="34">
        <v>4454.2190255989008</v>
      </c>
      <c r="Y214" s="33">
        <v>7284.9811610034158</v>
      </c>
      <c r="Z214" s="144">
        <v>0</v>
      </c>
      <c r="AA214" s="34">
        <v>1044.6983274584281</v>
      </c>
      <c r="AB214" s="34">
        <v>5804.3462588153416</v>
      </c>
      <c r="AC214" s="34">
        <v>12466.4</v>
      </c>
      <c r="AD214" s="34">
        <v>316</v>
      </c>
      <c r="AE214" s="34">
        <v>0</v>
      </c>
      <c r="AF214" s="34">
        <v>19631.44458627377</v>
      </c>
      <c r="AG214" s="136">
        <v>13065</v>
      </c>
      <c r="AH214" s="34">
        <v>14915.1548814</v>
      </c>
      <c r="AI214" s="34">
        <v>0</v>
      </c>
      <c r="AJ214" s="34">
        <v>1850.1548814000002</v>
      </c>
      <c r="AK214" s="34">
        <v>1850.1548814000002</v>
      </c>
      <c r="AL214" s="34">
        <v>13065</v>
      </c>
      <c r="AM214" s="34">
        <v>13065</v>
      </c>
      <c r="AN214" s="34">
        <v>0</v>
      </c>
      <c r="AO214" s="34">
        <v>-7897.2963046000004</v>
      </c>
      <c r="AP214" s="34">
        <v>-9747.4511860000002</v>
      </c>
      <c r="AQ214" s="34">
        <v>1850.1548813999998</v>
      </c>
      <c r="AR214" s="34">
        <v>-6978</v>
      </c>
      <c r="AS214" s="34">
        <v>0</v>
      </c>
    </row>
    <row r="215" spans="2:45" s="1" customFormat="1" ht="13.8">
      <c r="B215" s="31" t="s">
        <v>1223</v>
      </c>
      <c r="C215" s="32" t="s">
        <v>378</v>
      </c>
      <c r="D215" s="31" t="s">
        <v>379</v>
      </c>
      <c r="E215" s="31" t="s">
        <v>14</v>
      </c>
      <c r="F215" s="31" t="s">
        <v>15</v>
      </c>
      <c r="G215" s="31" t="s">
        <v>16</v>
      </c>
      <c r="H215" s="31" t="s">
        <v>32</v>
      </c>
      <c r="I215" s="31" t="s">
        <v>10</v>
      </c>
      <c r="J215" s="31" t="s">
        <v>22</v>
      </c>
      <c r="K215" s="31" t="s">
        <v>380</v>
      </c>
      <c r="L215" s="33">
        <v>722</v>
      </c>
      <c r="M215" s="150">
        <v>23096.002474000001</v>
      </c>
      <c r="N215" s="34">
        <v>5855</v>
      </c>
      <c r="O215" s="34">
        <v>0</v>
      </c>
      <c r="P215" s="30">
        <v>21315.002474000001</v>
      </c>
      <c r="Q215" s="35">
        <v>409.57016099999998</v>
      </c>
      <c r="R215" s="36">
        <v>0</v>
      </c>
      <c r="S215" s="36">
        <v>0</v>
      </c>
      <c r="T215" s="36">
        <v>1444</v>
      </c>
      <c r="U215" s="37">
        <v>1444.0077867746668</v>
      </c>
      <c r="V215" s="38">
        <v>1853.5779477746669</v>
      </c>
      <c r="W215" s="34">
        <v>23168.580421774666</v>
      </c>
      <c r="X215" s="34">
        <v>0</v>
      </c>
      <c r="Y215" s="33">
        <v>23168.580421774666</v>
      </c>
      <c r="Z215" s="144">
        <v>0</v>
      </c>
      <c r="AA215" s="34">
        <v>491.21483426606352</v>
      </c>
      <c r="AB215" s="34">
        <v>2772.8810703978938</v>
      </c>
      <c r="AC215" s="34">
        <v>14626.77</v>
      </c>
      <c r="AD215" s="34">
        <v>0</v>
      </c>
      <c r="AE215" s="34">
        <v>0</v>
      </c>
      <c r="AF215" s="34">
        <v>17890.865904663959</v>
      </c>
      <c r="AG215" s="136">
        <v>16641</v>
      </c>
      <c r="AH215" s="34">
        <v>16641</v>
      </c>
      <c r="AI215" s="34">
        <v>0</v>
      </c>
      <c r="AJ215" s="34">
        <v>0</v>
      </c>
      <c r="AK215" s="34">
        <v>0</v>
      </c>
      <c r="AL215" s="34">
        <v>16641</v>
      </c>
      <c r="AM215" s="34">
        <v>16641</v>
      </c>
      <c r="AN215" s="34">
        <v>0</v>
      </c>
      <c r="AO215" s="34">
        <v>21315.002474000001</v>
      </c>
      <c r="AP215" s="34">
        <v>21315.002474000001</v>
      </c>
      <c r="AQ215" s="34">
        <v>0</v>
      </c>
      <c r="AR215" s="34">
        <v>5855</v>
      </c>
      <c r="AS215" s="34">
        <v>0</v>
      </c>
    </row>
    <row r="216" spans="2:45" s="1" customFormat="1" ht="13.8">
      <c r="B216" s="31" t="s">
        <v>1223</v>
      </c>
      <c r="C216" s="32" t="s">
        <v>516</v>
      </c>
      <c r="D216" s="31" t="s">
        <v>517</v>
      </c>
      <c r="E216" s="31" t="s">
        <v>14</v>
      </c>
      <c r="F216" s="31" t="s">
        <v>15</v>
      </c>
      <c r="G216" s="31" t="s">
        <v>16</v>
      </c>
      <c r="H216" s="31" t="s">
        <v>32</v>
      </c>
      <c r="I216" s="31" t="s">
        <v>10</v>
      </c>
      <c r="J216" s="31" t="s">
        <v>22</v>
      </c>
      <c r="K216" s="31" t="s">
        <v>518</v>
      </c>
      <c r="L216" s="33">
        <v>380</v>
      </c>
      <c r="M216" s="150">
        <v>6888.0284890000003</v>
      </c>
      <c r="N216" s="34">
        <v>2538</v>
      </c>
      <c r="O216" s="34">
        <v>0</v>
      </c>
      <c r="P216" s="30">
        <v>13142.808488999999</v>
      </c>
      <c r="Q216" s="35">
        <v>375.14120800000001</v>
      </c>
      <c r="R216" s="36">
        <v>0</v>
      </c>
      <c r="S216" s="36">
        <v>0</v>
      </c>
      <c r="T216" s="36">
        <v>760</v>
      </c>
      <c r="U216" s="37">
        <v>760.00409830245633</v>
      </c>
      <c r="V216" s="38">
        <v>1135.1453063024564</v>
      </c>
      <c r="W216" s="34">
        <v>14277.953795302456</v>
      </c>
      <c r="X216" s="34">
        <v>0</v>
      </c>
      <c r="Y216" s="33">
        <v>14277.953795302456</v>
      </c>
      <c r="Z216" s="144">
        <v>0</v>
      </c>
      <c r="AA216" s="34">
        <v>271.5357572119982</v>
      </c>
      <c r="AB216" s="34">
        <v>1069.977494397803</v>
      </c>
      <c r="AC216" s="34">
        <v>6519.2199999999993</v>
      </c>
      <c r="AD216" s="34">
        <v>0</v>
      </c>
      <c r="AE216" s="34">
        <v>0</v>
      </c>
      <c r="AF216" s="34">
        <v>7860.7332516098004</v>
      </c>
      <c r="AG216" s="136">
        <v>0</v>
      </c>
      <c r="AH216" s="34">
        <v>3716.7799999999997</v>
      </c>
      <c r="AI216" s="34">
        <v>0</v>
      </c>
      <c r="AJ216" s="34">
        <v>0</v>
      </c>
      <c r="AK216" s="34">
        <v>0</v>
      </c>
      <c r="AL216" s="34">
        <v>0</v>
      </c>
      <c r="AM216" s="34">
        <v>3716.7799999999997</v>
      </c>
      <c r="AN216" s="34">
        <v>3716.7799999999997</v>
      </c>
      <c r="AO216" s="34">
        <v>13142.808488999999</v>
      </c>
      <c r="AP216" s="34">
        <v>9426.0284890000003</v>
      </c>
      <c r="AQ216" s="34">
        <v>3716.7799999999988</v>
      </c>
      <c r="AR216" s="34">
        <v>2538</v>
      </c>
      <c r="AS216" s="34">
        <v>0</v>
      </c>
    </row>
    <row r="217" spans="2:45" s="1" customFormat="1" ht="13.8">
      <c r="B217" s="31" t="s">
        <v>1223</v>
      </c>
      <c r="C217" s="32" t="s">
        <v>1043</v>
      </c>
      <c r="D217" s="31" t="s">
        <v>1044</v>
      </c>
      <c r="E217" s="31" t="s">
        <v>14</v>
      </c>
      <c r="F217" s="31" t="s">
        <v>15</v>
      </c>
      <c r="G217" s="31" t="s">
        <v>16</v>
      </c>
      <c r="H217" s="31" t="s">
        <v>32</v>
      </c>
      <c r="I217" s="31" t="s">
        <v>10</v>
      </c>
      <c r="J217" s="31" t="s">
        <v>11</v>
      </c>
      <c r="K217" s="31" t="s">
        <v>1045</v>
      </c>
      <c r="L217" s="33">
        <v>1507</v>
      </c>
      <c r="M217" s="150">
        <v>47977.413661999999</v>
      </c>
      <c r="N217" s="34">
        <v>13924</v>
      </c>
      <c r="O217" s="34">
        <v>0</v>
      </c>
      <c r="P217" s="30">
        <v>16558.413662000006</v>
      </c>
      <c r="Q217" s="35">
        <v>1734.656667</v>
      </c>
      <c r="R217" s="36">
        <v>0</v>
      </c>
      <c r="S217" s="36">
        <v>0</v>
      </c>
      <c r="T217" s="36">
        <v>3014</v>
      </c>
      <c r="U217" s="37">
        <v>3014.016253004741</v>
      </c>
      <c r="V217" s="38">
        <v>4748.6729200047412</v>
      </c>
      <c r="W217" s="34">
        <v>21307.086582004747</v>
      </c>
      <c r="X217" s="34">
        <v>0</v>
      </c>
      <c r="Y217" s="33">
        <v>21307.086582004747</v>
      </c>
      <c r="Z217" s="144">
        <v>0</v>
      </c>
      <c r="AA217" s="34">
        <v>1284.4463676248768</v>
      </c>
      <c r="AB217" s="34">
        <v>6377.5740252795549</v>
      </c>
      <c r="AC217" s="34">
        <v>23845.8</v>
      </c>
      <c r="AD217" s="34">
        <v>0</v>
      </c>
      <c r="AE217" s="34">
        <v>0</v>
      </c>
      <c r="AF217" s="34">
        <v>31507.820392904432</v>
      </c>
      <c r="AG217" s="136">
        <v>40218</v>
      </c>
      <c r="AH217" s="34">
        <v>40218</v>
      </c>
      <c r="AI217" s="34">
        <v>0</v>
      </c>
      <c r="AJ217" s="34">
        <v>0</v>
      </c>
      <c r="AK217" s="34">
        <v>0</v>
      </c>
      <c r="AL217" s="34">
        <v>40218</v>
      </c>
      <c r="AM217" s="34">
        <v>40218</v>
      </c>
      <c r="AN217" s="34">
        <v>0</v>
      </c>
      <c r="AO217" s="34">
        <v>16558.413662000006</v>
      </c>
      <c r="AP217" s="34">
        <v>16558.413662000006</v>
      </c>
      <c r="AQ217" s="34">
        <v>0</v>
      </c>
      <c r="AR217" s="34">
        <v>13924</v>
      </c>
      <c r="AS217" s="34">
        <v>0</v>
      </c>
    </row>
    <row r="218" spans="2:45" s="1" customFormat="1" ht="13.8">
      <c r="B218" s="31" t="s">
        <v>1223</v>
      </c>
      <c r="C218" s="32" t="s">
        <v>489</v>
      </c>
      <c r="D218" s="31" t="s">
        <v>490</v>
      </c>
      <c r="E218" s="31" t="s">
        <v>14</v>
      </c>
      <c r="F218" s="31" t="s">
        <v>15</v>
      </c>
      <c r="G218" s="31" t="s">
        <v>16</v>
      </c>
      <c r="H218" s="31" t="s">
        <v>32</v>
      </c>
      <c r="I218" s="31" t="s">
        <v>10</v>
      </c>
      <c r="J218" s="31" t="s">
        <v>22</v>
      </c>
      <c r="K218" s="31" t="s">
        <v>491</v>
      </c>
      <c r="L218" s="33">
        <v>509</v>
      </c>
      <c r="M218" s="150">
        <v>27181.839770000002</v>
      </c>
      <c r="N218" s="34">
        <v>-6107</v>
      </c>
      <c r="O218" s="34">
        <v>886.3460478650594</v>
      </c>
      <c r="P218" s="30">
        <v>6307.0237469999993</v>
      </c>
      <c r="Q218" s="35">
        <v>924.68995099999995</v>
      </c>
      <c r="R218" s="36">
        <v>0</v>
      </c>
      <c r="S218" s="36">
        <v>0</v>
      </c>
      <c r="T218" s="36">
        <v>1018</v>
      </c>
      <c r="U218" s="37">
        <v>1018.00548956829</v>
      </c>
      <c r="V218" s="38">
        <v>1942.69544056829</v>
      </c>
      <c r="W218" s="34">
        <v>8249.7191875682893</v>
      </c>
      <c r="X218" s="34">
        <v>0</v>
      </c>
      <c r="Y218" s="33">
        <v>8249.7191875682893</v>
      </c>
      <c r="Z218" s="144">
        <v>0</v>
      </c>
      <c r="AA218" s="34">
        <v>3427.1107105047186</v>
      </c>
      <c r="AB218" s="34">
        <v>3337.726920110621</v>
      </c>
      <c r="AC218" s="34">
        <v>8011.12</v>
      </c>
      <c r="AD218" s="34">
        <v>0</v>
      </c>
      <c r="AE218" s="34">
        <v>0</v>
      </c>
      <c r="AF218" s="34">
        <v>14775.957630615339</v>
      </c>
      <c r="AG218" s="136">
        <v>16171</v>
      </c>
      <c r="AH218" s="34">
        <v>18889.183977000001</v>
      </c>
      <c r="AI218" s="34">
        <v>0</v>
      </c>
      <c r="AJ218" s="34">
        <v>2718.1839770000006</v>
      </c>
      <c r="AK218" s="34">
        <v>2718.1839770000006</v>
      </c>
      <c r="AL218" s="34">
        <v>16171</v>
      </c>
      <c r="AM218" s="34">
        <v>16171</v>
      </c>
      <c r="AN218" s="34">
        <v>0</v>
      </c>
      <c r="AO218" s="34">
        <v>6307.0237469999993</v>
      </c>
      <c r="AP218" s="34">
        <v>3588.8397699999987</v>
      </c>
      <c r="AQ218" s="34">
        <v>2718.1839770000006</v>
      </c>
      <c r="AR218" s="34">
        <v>-6107</v>
      </c>
      <c r="AS218" s="34">
        <v>0</v>
      </c>
    </row>
    <row r="219" spans="2:45" s="1" customFormat="1" ht="13.8">
      <c r="B219" s="31" t="s">
        <v>1223</v>
      </c>
      <c r="C219" s="32" t="s">
        <v>339</v>
      </c>
      <c r="D219" s="31" t="s">
        <v>340</v>
      </c>
      <c r="E219" s="31" t="s">
        <v>14</v>
      </c>
      <c r="F219" s="31" t="s">
        <v>15</v>
      </c>
      <c r="G219" s="31" t="s">
        <v>16</v>
      </c>
      <c r="H219" s="31" t="s">
        <v>32</v>
      </c>
      <c r="I219" s="31" t="s">
        <v>10</v>
      </c>
      <c r="J219" s="31" t="s">
        <v>11</v>
      </c>
      <c r="K219" s="31" t="s">
        <v>341</v>
      </c>
      <c r="L219" s="33">
        <v>2438</v>
      </c>
      <c r="M219" s="150">
        <v>291349.18511299998</v>
      </c>
      <c r="N219" s="34">
        <v>-31659</v>
      </c>
      <c r="O219" s="34">
        <v>0</v>
      </c>
      <c r="P219" s="30">
        <v>273125.10362429998</v>
      </c>
      <c r="Q219" s="35">
        <v>0</v>
      </c>
      <c r="R219" s="36">
        <v>0</v>
      </c>
      <c r="S219" s="36">
        <v>0</v>
      </c>
      <c r="T219" s="36">
        <v>4876</v>
      </c>
      <c r="U219" s="37">
        <v>4876.0262938457581</v>
      </c>
      <c r="V219" s="38">
        <v>4876.0262938457581</v>
      </c>
      <c r="W219" s="34">
        <v>278001.12991814571</v>
      </c>
      <c r="X219" s="34">
        <v>0</v>
      </c>
      <c r="Y219" s="33">
        <v>278001.12991814571</v>
      </c>
      <c r="Z219" s="144">
        <v>246226.82413405168</v>
      </c>
      <c r="AA219" s="34">
        <v>44490.328430625079</v>
      </c>
      <c r="AB219" s="34">
        <v>60855.830034148355</v>
      </c>
      <c r="AC219" s="34">
        <v>15799.73</v>
      </c>
      <c r="AD219" s="34">
        <v>13677.708514824088</v>
      </c>
      <c r="AE219" s="34">
        <v>84967.57</v>
      </c>
      <c r="AF219" s="34">
        <v>466017.99111364922</v>
      </c>
      <c r="AG219" s="136">
        <v>112926</v>
      </c>
      <c r="AH219" s="34">
        <v>142060.9185113</v>
      </c>
      <c r="AI219" s="34">
        <v>0</v>
      </c>
      <c r="AJ219" s="34">
        <v>29134.918511299998</v>
      </c>
      <c r="AK219" s="34">
        <v>29134.918511299998</v>
      </c>
      <c r="AL219" s="34">
        <v>112926</v>
      </c>
      <c r="AM219" s="34">
        <v>112926</v>
      </c>
      <c r="AN219" s="34">
        <v>0</v>
      </c>
      <c r="AO219" s="34">
        <v>273125.10362429998</v>
      </c>
      <c r="AP219" s="34">
        <v>243990.18511299998</v>
      </c>
      <c r="AQ219" s="34">
        <v>29134.918511299998</v>
      </c>
      <c r="AR219" s="34">
        <v>-64559</v>
      </c>
      <c r="AS219" s="34">
        <v>32900</v>
      </c>
    </row>
    <row r="220" spans="2:45" s="1" customFormat="1" ht="13.8">
      <c r="B220" s="31" t="s">
        <v>1223</v>
      </c>
      <c r="C220" s="32" t="s">
        <v>872</v>
      </c>
      <c r="D220" s="31" t="s">
        <v>873</v>
      </c>
      <c r="E220" s="31" t="s">
        <v>14</v>
      </c>
      <c r="F220" s="31" t="s">
        <v>15</v>
      </c>
      <c r="G220" s="31" t="s">
        <v>16</v>
      </c>
      <c r="H220" s="31" t="s">
        <v>32</v>
      </c>
      <c r="I220" s="31" t="s">
        <v>10</v>
      </c>
      <c r="J220" s="31" t="s">
        <v>22</v>
      </c>
      <c r="K220" s="31" t="s">
        <v>874</v>
      </c>
      <c r="L220" s="33">
        <v>799</v>
      </c>
      <c r="M220" s="150">
        <v>14626.926194</v>
      </c>
      <c r="N220" s="34">
        <v>-2508</v>
      </c>
      <c r="O220" s="34">
        <v>2255.8587177499999</v>
      </c>
      <c r="P220" s="30">
        <v>27808.926194</v>
      </c>
      <c r="Q220" s="35">
        <v>0</v>
      </c>
      <c r="R220" s="36">
        <v>0</v>
      </c>
      <c r="S220" s="36">
        <v>0</v>
      </c>
      <c r="T220" s="36">
        <v>1598</v>
      </c>
      <c r="U220" s="37">
        <v>1598.0086172201645</v>
      </c>
      <c r="V220" s="38">
        <v>1598.0086172201645</v>
      </c>
      <c r="W220" s="34">
        <v>29406.934811220162</v>
      </c>
      <c r="X220" s="34">
        <v>0</v>
      </c>
      <c r="Y220" s="33">
        <v>29406.934811220162</v>
      </c>
      <c r="Z220" s="144">
        <v>0</v>
      </c>
      <c r="AA220" s="34">
        <v>815.06108482140257</v>
      </c>
      <c r="AB220" s="34">
        <v>2317.1669822950416</v>
      </c>
      <c r="AC220" s="34">
        <v>12116.43</v>
      </c>
      <c r="AD220" s="34">
        <v>79.459991052749999</v>
      </c>
      <c r="AE220" s="34">
        <v>203.97</v>
      </c>
      <c r="AF220" s="34">
        <v>15532.088058169194</v>
      </c>
      <c r="AG220" s="136">
        <v>15690</v>
      </c>
      <c r="AH220" s="34">
        <v>15690</v>
      </c>
      <c r="AI220" s="34">
        <v>0</v>
      </c>
      <c r="AJ220" s="34">
        <v>0</v>
      </c>
      <c r="AK220" s="34">
        <v>0</v>
      </c>
      <c r="AL220" s="34">
        <v>15690</v>
      </c>
      <c r="AM220" s="34">
        <v>15690</v>
      </c>
      <c r="AN220" s="34">
        <v>0</v>
      </c>
      <c r="AO220" s="34">
        <v>27808.926194</v>
      </c>
      <c r="AP220" s="34">
        <v>27808.926194</v>
      </c>
      <c r="AQ220" s="34">
        <v>0</v>
      </c>
      <c r="AR220" s="34">
        <v>-2508</v>
      </c>
      <c r="AS220" s="34">
        <v>0</v>
      </c>
    </row>
    <row r="221" spans="2:45" s="1" customFormat="1" ht="13.8">
      <c r="B221" s="31" t="s">
        <v>1223</v>
      </c>
      <c r="C221" s="32" t="s">
        <v>609</v>
      </c>
      <c r="D221" s="31" t="s">
        <v>610</v>
      </c>
      <c r="E221" s="31" t="s">
        <v>14</v>
      </c>
      <c r="F221" s="31" t="s">
        <v>15</v>
      </c>
      <c r="G221" s="31" t="s">
        <v>16</v>
      </c>
      <c r="H221" s="31" t="s">
        <v>32</v>
      </c>
      <c r="I221" s="31" t="s">
        <v>10</v>
      </c>
      <c r="J221" s="31" t="s">
        <v>22</v>
      </c>
      <c r="K221" s="31" t="s">
        <v>611</v>
      </c>
      <c r="L221" s="33">
        <v>485</v>
      </c>
      <c r="M221" s="150">
        <v>26878.497776999997</v>
      </c>
      <c r="N221" s="34">
        <v>-30871</v>
      </c>
      <c r="O221" s="34">
        <v>10990.669369625508</v>
      </c>
      <c r="P221" s="30">
        <v>-10917.017223000003</v>
      </c>
      <c r="Q221" s="35">
        <v>1765.061408</v>
      </c>
      <c r="R221" s="36">
        <v>10917.017223000003</v>
      </c>
      <c r="S221" s="36">
        <v>0</v>
      </c>
      <c r="T221" s="36">
        <v>7155.4093784356228</v>
      </c>
      <c r="U221" s="37">
        <v>18072.524057054481</v>
      </c>
      <c r="V221" s="38">
        <v>19837.585465054482</v>
      </c>
      <c r="W221" s="34">
        <v>19837.585465054482</v>
      </c>
      <c r="X221" s="34">
        <v>9225.6079616255083</v>
      </c>
      <c r="Y221" s="33">
        <v>10611.977503428974</v>
      </c>
      <c r="Z221" s="144">
        <v>0</v>
      </c>
      <c r="AA221" s="34">
        <v>521.93152225883023</v>
      </c>
      <c r="AB221" s="34">
        <v>2620.6718181467313</v>
      </c>
      <c r="AC221" s="34">
        <v>10270.83</v>
      </c>
      <c r="AD221" s="34">
        <v>58.57790578048494</v>
      </c>
      <c r="AE221" s="34">
        <v>0</v>
      </c>
      <c r="AF221" s="34">
        <v>13472.011246186046</v>
      </c>
      <c r="AG221" s="136">
        <v>1002</v>
      </c>
      <c r="AH221" s="34">
        <v>6682.4849999999997</v>
      </c>
      <c r="AI221" s="34">
        <v>0</v>
      </c>
      <c r="AJ221" s="34">
        <v>1938.7</v>
      </c>
      <c r="AK221" s="34">
        <v>1938.7</v>
      </c>
      <c r="AL221" s="34">
        <v>1002</v>
      </c>
      <c r="AM221" s="34">
        <v>4743.7849999999999</v>
      </c>
      <c r="AN221" s="34">
        <v>3741.7849999999999</v>
      </c>
      <c r="AO221" s="34">
        <v>-10917.017223000003</v>
      </c>
      <c r="AP221" s="34">
        <v>-16597.502223000003</v>
      </c>
      <c r="AQ221" s="34">
        <v>5680.4849999999997</v>
      </c>
      <c r="AR221" s="34">
        <v>-30871</v>
      </c>
      <c r="AS221" s="34">
        <v>0</v>
      </c>
    </row>
    <row r="222" spans="2:45" s="1" customFormat="1" ht="13.8">
      <c r="B222" s="31" t="s">
        <v>1223</v>
      </c>
      <c r="C222" s="32" t="s">
        <v>743</v>
      </c>
      <c r="D222" s="31" t="s">
        <v>744</v>
      </c>
      <c r="E222" s="31" t="s">
        <v>14</v>
      </c>
      <c r="F222" s="31" t="s">
        <v>15</v>
      </c>
      <c r="G222" s="31" t="s">
        <v>16</v>
      </c>
      <c r="H222" s="31" t="s">
        <v>32</v>
      </c>
      <c r="I222" s="31" t="s">
        <v>10</v>
      </c>
      <c r="J222" s="31" t="s">
        <v>19</v>
      </c>
      <c r="K222" s="31" t="s">
        <v>745</v>
      </c>
      <c r="L222" s="33">
        <v>8406</v>
      </c>
      <c r="M222" s="150">
        <v>125940.30671899999</v>
      </c>
      <c r="N222" s="34">
        <v>-33473</v>
      </c>
      <c r="O222" s="34">
        <v>1905.7497585505148</v>
      </c>
      <c r="P222" s="30">
        <v>106630.49539089997</v>
      </c>
      <c r="Q222" s="35">
        <v>4585.222401</v>
      </c>
      <c r="R222" s="36">
        <v>0</v>
      </c>
      <c r="S222" s="36">
        <v>2843.0993885725202</v>
      </c>
      <c r="T222" s="36">
        <v>13968.90061142748</v>
      </c>
      <c r="U222" s="37">
        <v>16812.090658764333</v>
      </c>
      <c r="V222" s="38">
        <v>21397.313059764332</v>
      </c>
      <c r="W222" s="34">
        <v>128027.80845066431</v>
      </c>
      <c r="X222" s="34">
        <v>5330.8113535724988</v>
      </c>
      <c r="Y222" s="33">
        <v>122696.99709709181</v>
      </c>
      <c r="Z222" s="144">
        <v>0</v>
      </c>
      <c r="AA222" s="34">
        <v>14595.004181312403</v>
      </c>
      <c r="AB222" s="34">
        <v>42435.841010308839</v>
      </c>
      <c r="AC222" s="34">
        <v>130231.16</v>
      </c>
      <c r="AD222" s="34">
        <v>4074.78391072356</v>
      </c>
      <c r="AE222" s="34">
        <v>0</v>
      </c>
      <c r="AF222" s="34">
        <v>191336.7891023448</v>
      </c>
      <c r="AG222" s="136">
        <v>54937</v>
      </c>
      <c r="AH222" s="34">
        <v>105001.18867189999</v>
      </c>
      <c r="AI222" s="34">
        <v>0</v>
      </c>
      <c r="AJ222" s="34">
        <v>12594.0306719</v>
      </c>
      <c r="AK222" s="34">
        <v>12594.0306719</v>
      </c>
      <c r="AL222" s="34">
        <v>54937</v>
      </c>
      <c r="AM222" s="34">
        <v>92407.157999999996</v>
      </c>
      <c r="AN222" s="34">
        <v>37470.157999999996</v>
      </c>
      <c r="AO222" s="34">
        <v>106630.49539089997</v>
      </c>
      <c r="AP222" s="34">
        <v>56566.306718999986</v>
      </c>
      <c r="AQ222" s="34">
        <v>50064.188671899989</v>
      </c>
      <c r="AR222" s="34">
        <v>-33473</v>
      </c>
      <c r="AS222" s="34">
        <v>0</v>
      </c>
    </row>
    <row r="223" spans="2:45" s="1" customFormat="1" ht="13.8">
      <c r="B223" s="31" t="s">
        <v>1223</v>
      </c>
      <c r="C223" s="32" t="s">
        <v>109</v>
      </c>
      <c r="D223" s="31" t="s">
        <v>110</v>
      </c>
      <c r="E223" s="31" t="s">
        <v>14</v>
      </c>
      <c r="F223" s="31" t="s">
        <v>15</v>
      </c>
      <c r="G223" s="31" t="s">
        <v>16</v>
      </c>
      <c r="H223" s="31" t="s">
        <v>32</v>
      </c>
      <c r="I223" s="31" t="s">
        <v>10</v>
      </c>
      <c r="J223" s="31" t="s">
        <v>21</v>
      </c>
      <c r="K223" s="31" t="s">
        <v>111</v>
      </c>
      <c r="L223" s="33">
        <v>10874</v>
      </c>
      <c r="M223" s="150">
        <v>792905.21980900015</v>
      </c>
      <c r="N223" s="34">
        <v>-1053856</v>
      </c>
      <c r="O223" s="34">
        <v>751144.44706943526</v>
      </c>
      <c r="P223" s="30">
        <v>75253.741789900174</v>
      </c>
      <c r="Q223" s="35">
        <v>39617.583521</v>
      </c>
      <c r="R223" s="36">
        <v>0</v>
      </c>
      <c r="S223" s="36">
        <v>12386.801921147615</v>
      </c>
      <c r="T223" s="36">
        <v>543078.69980963483</v>
      </c>
      <c r="U223" s="37">
        <v>555468.4970802957</v>
      </c>
      <c r="V223" s="38">
        <v>595086.08060129569</v>
      </c>
      <c r="W223" s="34">
        <v>670339.82239119592</v>
      </c>
      <c r="X223" s="34">
        <v>670336.82704168267</v>
      </c>
      <c r="Y223" s="33">
        <v>2.9953495132504031</v>
      </c>
      <c r="Z223" s="144">
        <v>850771.17559063446</v>
      </c>
      <c r="AA223" s="34">
        <v>81575.793534805009</v>
      </c>
      <c r="AB223" s="34">
        <v>231532.74097787958</v>
      </c>
      <c r="AC223" s="34">
        <v>73325.31</v>
      </c>
      <c r="AD223" s="34">
        <v>3146.5</v>
      </c>
      <c r="AE223" s="34">
        <v>39840.54</v>
      </c>
      <c r="AF223" s="34">
        <v>1280192.0601033191</v>
      </c>
      <c r="AG223" s="136">
        <v>456051</v>
      </c>
      <c r="AH223" s="34">
        <v>510825.52198090003</v>
      </c>
      <c r="AI223" s="34">
        <v>24516</v>
      </c>
      <c r="AJ223" s="34">
        <v>79290.521980900026</v>
      </c>
      <c r="AK223" s="34">
        <v>54774.521980900026</v>
      </c>
      <c r="AL223" s="34">
        <v>431535</v>
      </c>
      <c r="AM223" s="34">
        <v>431535</v>
      </c>
      <c r="AN223" s="34">
        <v>0</v>
      </c>
      <c r="AO223" s="34">
        <v>75253.741789900174</v>
      </c>
      <c r="AP223" s="34">
        <v>20479.219809000148</v>
      </c>
      <c r="AQ223" s="34">
        <v>54774.521980900026</v>
      </c>
      <c r="AR223" s="34">
        <v>-1053856</v>
      </c>
      <c r="AS223" s="34">
        <v>0</v>
      </c>
    </row>
    <row r="224" spans="2:45" s="1" customFormat="1" ht="13.8">
      <c r="B224" s="31" t="s">
        <v>1223</v>
      </c>
      <c r="C224" s="32" t="s">
        <v>651</v>
      </c>
      <c r="D224" s="31" t="s">
        <v>652</v>
      </c>
      <c r="E224" s="31" t="s">
        <v>14</v>
      </c>
      <c r="F224" s="31" t="s">
        <v>15</v>
      </c>
      <c r="G224" s="31" t="s">
        <v>16</v>
      </c>
      <c r="H224" s="31" t="s">
        <v>32</v>
      </c>
      <c r="I224" s="31" t="s">
        <v>10</v>
      </c>
      <c r="J224" s="31" t="s">
        <v>22</v>
      </c>
      <c r="K224" s="31" t="s">
        <v>653</v>
      </c>
      <c r="L224" s="33">
        <v>883</v>
      </c>
      <c r="M224" s="150">
        <v>14988.770694000001</v>
      </c>
      <c r="N224" s="34">
        <v>6820</v>
      </c>
      <c r="O224" s="34">
        <v>0</v>
      </c>
      <c r="P224" s="30">
        <v>8992.7706939999989</v>
      </c>
      <c r="Q224" s="35">
        <v>0</v>
      </c>
      <c r="R224" s="36">
        <v>0</v>
      </c>
      <c r="S224" s="36">
        <v>0</v>
      </c>
      <c r="T224" s="36">
        <v>1766</v>
      </c>
      <c r="U224" s="37">
        <v>1766.0095231607074</v>
      </c>
      <c r="V224" s="38">
        <v>1766.0095231607074</v>
      </c>
      <c r="W224" s="34">
        <v>10758.780217160707</v>
      </c>
      <c r="X224" s="34">
        <v>0</v>
      </c>
      <c r="Y224" s="33">
        <v>10758.780217160707</v>
      </c>
      <c r="Z224" s="144">
        <v>0</v>
      </c>
      <c r="AA224" s="34">
        <v>586.56191416553884</v>
      </c>
      <c r="AB224" s="34">
        <v>2959.3965942442405</v>
      </c>
      <c r="AC224" s="34">
        <v>16895.599999999999</v>
      </c>
      <c r="AD224" s="34">
        <v>593</v>
      </c>
      <c r="AE224" s="34">
        <v>0</v>
      </c>
      <c r="AF224" s="34">
        <v>21034.558508409777</v>
      </c>
      <c r="AG224" s="136">
        <v>11351</v>
      </c>
      <c r="AH224" s="34">
        <v>11351</v>
      </c>
      <c r="AI224" s="34">
        <v>0</v>
      </c>
      <c r="AJ224" s="34">
        <v>0</v>
      </c>
      <c r="AK224" s="34">
        <v>0</v>
      </c>
      <c r="AL224" s="34">
        <v>11351</v>
      </c>
      <c r="AM224" s="34">
        <v>11351</v>
      </c>
      <c r="AN224" s="34">
        <v>0</v>
      </c>
      <c r="AO224" s="34">
        <v>8992.7706939999989</v>
      </c>
      <c r="AP224" s="34">
        <v>8992.7706939999989</v>
      </c>
      <c r="AQ224" s="34">
        <v>0</v>
      </c>
      <c r="AR224" s="34">
        <v>6820</v>
      </c>
      <c r="AS224" s="34">
        <v>0</v>
      </c>
    </row>
    <row r="225" spans="2:45" s="1" customFormat="1" ht="13.8">
      <c r="B225" s="31" t="s">
        <v>1223</v>
      </c>
      <c r="C225" s="32" t="s">
        <v>740</v>
      </c>
      <c r="D225" s="31" t="s">
        <v>741</v>
      </c>
      <c r="E225" s="31" t="s">
        <v>14</v>
      </c>
      <c r="F225" s="31" t="s">
        <v>15</v>
      </c>
      <c r="G225" s="31" t="s">
        <v>16</v>
      </c>
      <c r="H225" s="31" t="s">
        <v>32</v>
      </c>
      <c r="I225" s="31" t="s">
        <v>10</v>
      </c>
      <c r="J225" s="31" t="s">
        <v>11</v>
      </c>
      <c r="K225" s="31" t="s">
        <v>742</v>
      </c>
      <c r="L225" s="33">
        <v>3604</v>
      </c>
      <c r="M225" s="150">
        <v>302909.73979600001</v>
      </c>
      <c r="N225" s="34">
        <v>-218626.46000000002</v>
      </c>
      <c r="O225" s="34">
        <v>110730.76483630111</v>
      </c>
      <c r="P225" s="30">
        <v>353675.27979599999</v>
      </c>
      <c r="Q225" s="35">
        <v>10792.646778</v>
      </c>
      <c r="R225" s="36">
        <v>0</v>
      </c>
      <c r="S225" s="36">
        <v>6221.0280080023886</v>
      </c>
      <c r="T225" s="36">
        <v>986.97199199761144</v>
      </c>
      <c r="U225" s="37">
        <v>7208.0388691632952</v>
      </c>
      <c r="V225" s="38">
        <v>18000.685647163296</v>
      </c>
      <c r="W225" s="34">
        <v>371675.9654431633</v>
      </c>
      <c r="X225" s="34">
        <v>11664.427515002375</v>
      </c>
      <c r="Y225" s="33">
        <v>360011.53792816092</v>
      </c>
      <c r="Z225" s="144">
        <v>27192.468730331871</v>
      </c>
      <c r="AA225" s="34">
        <v>28887.531943256916</v>
      </c>
      <c r="AB225" s="34">
        <v>56769.403296982695</v>
      </c>
      <c r="AC225" s="34">
        <v>33732.71</v>
      </c>
      <c r="AD225" s="34">
        <v>888.57296579999979</v>
      </c>
      <c r="AE225" s="34">
        <v>21987.22</v>
      </c>
      <c r="AF225" s="34">
        <v>169457.9069363715</v>
      </c>
      <c r="AG225" s="136">
        <v>307094</v>
      </c>
      <c r="AH225" s="34">
        <v>332894</v>
      </c>
      <c r="AI225" s="34">
        <v>0</v>
      </c>
      <c r="AJ225" s="34">
        <v>25800</v>
      </c>
      <c r="AK225" s="34">
        <v>25800</v>
      </c>
      <c r="AL225" s="34">
        <v>307094</v>
      </c>
      <c r="AM225" s="34">
        <v>307094</v>
      </c>
      <c r="AN225" s="34">
        <v>0</v>
      </c>
      <c r="AO225" s="34">
        <v>353675.27979599999</v>
      </c>
      <c r="AP225" s="34">
        <v>327875.27979599999</v>
      </c>
      <c r="AQ225" s="34">
        <v>25800</v>
      </c>
      <c r="AR225" s="34">
        <v>-218626.46000000002</v>
      </c>
      <c r="AS225" s="34">
        <v>0</v>
      </c>
    </row>
    <row r="226" spans="2:45" s="1" customFormat="1" ht="13.8">
      <c r="B226" s="31" t="s">
        <v>1223</v>
      </c>
      <c r="C226" s="32" t="s">
        <v>230</v>
      </c>
      <c r="D226" s="31" t="s">
        <v>231</v>
      </c>
      <c r="E226" s="31" t="s">
        <v>14</v>
      </c>
      <c r="F226" s="31" t="s">
        <v>15</v>
      </c>
      <c r="G226" s="31" t="s">
        <v>16</v>
      </c>
      <c r="H226" s="31" t="s">
        <v>32</v>
      </c>
      <c r="I226" s="31" t="s">
        <v>10</v>
      </c>
      <c r="J226" s="31" t="s">
        <v>11</v>
      </c>
      <c r="K226" s="31" t="s">
        <v>232</v>
      </c>
      <c r="L226" s="33">
        <v>1857</v>
      </c>
      <c r="M226" s="150">
        <v>44439.684871999998</v>
      </c>
      <c r="N226" s="34">
        <v>-57660</v>
      </c>
      <c r="O226" s="34">
        <v>41528.319611957064</v>
      </c>
      <c r="P226" s="30">
        <v>-8056.5166408000041</v>
      </c>
      <c r="Q226" s="35">
        <v>296.00471599999997</v>
      </c>
      <c r="R226" s="36">
        <v>8056.5166408000041</v>
      </c>
      <c r="S226" s="36">
        <v>0</v>
      </c>
      <c r="T226" s="36">
        <v>34346.474513832887</v>
      </c>
      <c r="U226" s="37">
        <v>42403.219812899741</v>
      </c>
      <c r="V226" s="38">
        <v>42699.224528899744</v>
      </c>
      <c r="W226" s="34">
        <v>42699.224528899744</v>
      </c>
      <c r="X226" s="34">
        <v>41232.314895957061</v>
      </c>
      <c r="Y226" s="33">
        <v>1466.9096329426829</v>
      </c>
      <c r="Z226" s="144">
        <v>0</v>
      </c>
      <c r="AA226" s="34">
        <v>0</v>
      </c>
      <c r="AB226" s="34">
        <v>9265.1483186390196</v>
      </c>
      <c r="AC226" s="34">
        <v>33423.590000000004</v>
      </c>
      <c r="AD226" s="34">
        <v>2175.1236257874993</v>
      </c>
      <c r="AE226" s="34">
        <v>1327</v>
      </c>
      <c r="AF226" s="34">
        <v>46190.86194442652</v>
      </c>
      <c r="AG226" s="136">
        <v>0</v>
      </c>
      <c r="AH226" s="34">
        <v>25223.798487199998</v>
      </c>
      <c r="AI226" s="34">
        <v>0</v>
      </c>
      <c r="AJ226" s="34">
        <v>4443.9684871999998</v>
      </c>
      <c r="AK226" s="34">
        <v>4443.9684871999998</v>
      </c>
      <c r="AL226" s="34">
        <v>0</v>
      </c>
      <c r="AM226" s="34">
        <v>20779.829999999998</v>
      </c>
      <c r="AN226" s="34">
        <v>20779.829999999998</v>
      </c>
      <c r="AO226" s="34">
        <v>-8056.5166408000041</v>
      </c>
      <c r="AP226" s="34">
        <v>-33280.315128000002</v>
      </c>
      <c r="AQ226" s="34">
        <v>25223.798487199998</v>
      </c>
      <c r="AR226" s="34">
        <v>-57660</v>
      </c>
      <c r="AS226" s="34">
        <v>0</v>
      </c>
    </row>
    <row r="227" spans="2:45" s="1" customFormat="1" ht="13.8">
      <c r="B227" s="31" t="s">
        <v>1223</v>
      </c>
      <c r="C227" s="32" t="s">
        <v>1103</v>
      </c>
      <c r="D227" s="31" t="s">
        <v>1104</v>
      </c>
      <c r="E227" s="31" t="s">
        <v>14</v>
      </c>
      <c r="F227" s="31" t="s">
        <v>15</v>
      </c>
      <c r="G227" s="31" t="s">
        <v>16</v>
      </c>
      <c r="H227" s="31" t="s">
        <v>32</v>
      </c>
      <c r="I227" s="31" t="s">
        <v>10</v>
      </c>
      <c r="J227" s="31" t="s">
        <v>11</v>
      </c>
      <c r="K227" s="31" t="s">
        <v>1105</v>
      </c>
      <c r="L227" s="33">
        <v>2488</v>
      </c>
      <c r="M227" s="150">
        <v>67600.267588999995</v>
      </c>
      <c r="N227" s="34">
        <v>-66735</v>
      </c>
      <c r="O227" s="34">
        <v>25379.076884993126</v>
      </c>
      <c r="P227" s="30">
        <v>21647.267588999995</v>
      </c>
      <c r="Q227" s="35">
        <v>3066.9233640000002</v>
      </c>
      <c r="R227" s="36">
        <v>0</v>
      </c>
      <c r="S227" s="36">
        <v>787.90699885744539</v>
      </c>
      <c r="T227" s="36">
        <v>4188.0930011425544</v>
      </c>
      <c r="U227" s="37">
        <v>4976.0268330960816</v>
      </c>
      <c r="V227" s="38">
        <v>8042.9501970960819</v>
      </c>
      <c r="W227" s="34">
        <v>29690.217786096076</v>
      </c>
      <c r="X227" s="34">
        <v>2831.6301788505734</v>
      </c>
      <c r="Y227" s="33">
        <v>26858.587607245503</v>
      </c>
      <c r="Z227" s="144">
        <v>0</v>
      </c>
      <c r="AA227" s="34">
        <v>1968.2687074005237</v>
      </c>
      <c r="AB227" s="34">
        <v>11577.476829558085</v>
      </c>
      <c r="AC227" s="34">
        <v>43632.630000000005</v>
      </c>
      <c r="AD227" s="34">
        <v>804.05484475000003</v>
      </c>
      <c r="AE227" s="34">
        <v>695.67</v>
      </c>
      <c r="AF227" s="34">
        <v>58678.100381708609</v>
      </c>
      <c r="AG227" s="136">
        <v>53540</v>
      </c>
      <c r="AH227" s="34">
        <v>56540</v>
      </c>
      <c r="AI227" s="34">
        <v>0</v>
      </c>
      <c r="AJ227" s="34">
        <v>3000</v>
      </c>
      <c r="AK227" s="34">
        <v>3000</v>
      </c>
      <c r="AL227" s="34">
        <v>53540</v>
      </c>
      <c r="AM227" s="34">
        <v>53540</v>
      </c>
      <c r="AN227" s="34">
        <v>0</v>
      </c>
      <c r="AO227" s="34">
        <v>21647.267588999995</v>
      </c>
      <c r="AP227" s="34">
        <v>18647.267588999995</v>
      </c>
      <c r="AQ227" s="34">
        <v>3000</v>
      </c>
      <c r="AR227" s="34">
        <v>-66735</v>
      </c>
      <c r="AS227" s="34">
        <v>0</v>
      </c>
    </row>
    <row r="228" spans="2:45" s="1" customFormat="1" ht="13.8">
      <c r="B228" s="31" t="s">
        <v>1223</v>
      </c>
      <c r="C228" s="32" t="s">
        <v>835</v>
      </c>
      <c r="D228" s="31" t="s">
        <v>836</v>
      </c>
      <c r="E228" s="31" t="s">
        <v>14</v>
      </c>
      <c r="F228" s="31" t="s">
        <v>15</v>
      </c>
      <c r="G228" s="31" t="s">
        <v>16</v>
      </c>
      <c r="H228" s="31" t="s">
        <v>32</v>
      </c>
      <c r="I228" s="31" t="s">
        <v>10</v>
      </c>
      <c r="J228" s="31" t="s">
        <v>22</v>
      </c>
      <c r="K228" s="31" t="s">
        <v>837</v>
      </c>
      <c r="L228" s="33">
        <v>563</v>
      </c>
      <c r="M228" s="150">
        <v>11869.311697000001</v>
      </c>
      <c r="N228" s="34">
        <v>-2748</v>
      </c>
      <c r="O228" s="34">
        <v>691.53385348612289</v>
      </c>
      <c r="P228" s="30">
        <v>-6680.7571333000014</v>
      </c>
      <c r="Q228" s="35">
        <v>338.654314</v>
      </c>
      <c r="R228" s="36">
        <v>6680.7571333000014</v>
      </c>
      <c r="S228" s="36">
        <v>0</v>
      </c>
      <c r="T228" s="36">
        <v>-11.941995928416873</v>
      </c>
      <c r="U228" s="37">
        <v>6668.8510989787655</v>
      </c>
      <c r="V228" s="38">
        <v>7007.5054129787659</v>
      </c>
      <c r="W228" s="34">
        <v>7007.5054129787659</v>
      </c>
      <c r="X228" s="34">
        <v>352.87953948612267</v>
      </c>
      <c r="Y228" s="33">
        <v>6654.6258734926432</v>
      </c>
      <c r="Z228" s="144">
        <v>0</v>
      </c>
      <c r="AA228" s="34">
        <v>560.27006251091848</v>
      </c>
      <c r="AB228" s="34">
        <v>1991.749988717665</v>
      </c>
      <c r="AC228" s="34">
        <v>9971</v>
      </c>
      <c r="AD228" s="34">
        <v>361</v>
      </c>
      <c r="AE228" s="34">
        <v>0</v>
      </c>
      <c r="AF228" s="34">
        <v>12884.020051228585</v>
      </c>
      <c r="AG228" s="136">
        <v>8973</v>
      </c>
      <c r="AH228" s="34">
        <v>10159.931169699999</v>
      </c>
      <c r="AI228" s="34">
        <v>0</v>
      </c>
      <c r="AJ228" s="34">
        <v>1186.9311697000001</v>
      </c>
      <c r="AK228" s="34">
        <v>1186.9311697000001</v>
      </c>
      <c r="AL228" s="34">
        <v>8973</v>
      </c>
      <c r="AM228" s="34">
        <v>8973</v>
      </c>
      <c r="AN228" s="34">
        <v>0</v>
      </c>
      <c r="AO228" s="34">
        <v>-6680.7571333000014</v>
      </c>
      <c r="AP228" s="34">
        <v>-7867.6883030000017</v>
      </c>
      <c r="AQ228" s="34">
        <v>1186.9311697000003</v>
      </c>
      <c r="AR228" s="34">
        <v>-2748</v>
      </c>
      <c r="AS228" s="34">
        <v>0</v>
      </c>
    </row>
    <row r="229" spans="2:45" s="1" customFormat="1" ht="13.8">
      <c r="B229" s="31" t="s">
        <v>1223</v>
      </c>
      <c r="C229" s="32" t="s">
        <v>660</v>
      </c>
      <c r="D229" s="31" t="s">
        <v>661</v>
      </c>
      <c r="E229" s="31" t="s">
        <v>14</v>
      </c>
      <c r="F229" s="31" t="s">
        <v>15</v>
      </c>
      <c r="G229" s="31" t="s">
        <v>16</v>
      </c>
      <c r="H229" s="31" t="s">
        <v>32</v>
      </c>
      <c r="I229" s="31" t="s">
        <v>10</v>
      </c>
      <c r="J229" s="31" t="s">
        <v>22</v>
      </c>
      <c r="K229" s="31" t="s">
        <v>662</v>
      </c>
      <c r="L229" s="33">
        <v>478</v>
      </c>
      <c r="M229" s="150">
        <v>26774.783240000001</v>
      </c>
      <c r="N229" s="34">
        <v>10347</v>
      </c>
      <c r="O229" s="34">
        <v>0</v>
      </c>
      <c r="P229" s="30">
        <v>36528.783240000004</v>
      </c>
      <c r="Q229" s="35">
        <v>1502.0800039999999</v>
      </c>
      <c r="R229" s="36">
        <v>0</v>
      </c>
      <c r="S229" s="36">
        <v>0</v>
      </c>
      <c r="T229" s="36">
        <v>956</v>
      </c>
      <c r="U229" s="37">
        <v>956.00515523308968</v>
      </c>
      <c r="V229" s="38">
        <v>2458.0851592330896</v>
      </c>
      <c r="W229" s="34">
        <v>38986.868399233092</v>
      </c>
      <c r="X229" s="34">
        <v>-7.2759600000000004E-12</v>
      </c>
      <c r="Y229" s="33">
        <v>38986.868399233099</v>
      </c>
      <c r="Z229" s="144">
        <v>0</v>
      </c>
      <c r="AA229" s="34">
        <v>397.04180313589899</v>
      </c>
      <c r="AB229" s="34">
        <v>1572.1377297321148</v>
      </c>
      <c r="AC229" s="34">
        <v>7953.2800000000007</v>
      </c>
      <c r="AD229" s="34">
        <v>0</v>
      </c>
      <c r="AE229" s="34">
        <v>0</v>
      </c>
      <c r="AF229" s="34">
        <v>9922.4595328680152</v>
      </c>
      <c r="AG229" s="136">
        <v>6161</v>
      </c>
      <c r="AH229" s="34">
        <v>6161</v>
      </c>
      <c r="AI229" s="34">
        <v>0</v>
      </c>
      <c r="AJ229" s="34">
        <v>0</v>
      </c>
      <c r="AK229" s="34">
        <v>0</v>
      </c>
      <c r="AL229" s="34">
        <v>6161</v>
      </c>
      <c r="AM229" s="34">
        <v>6161</v>
      </c>
      <c r="AN229" s="34">
        <v>0</v>
      </c>
      <c r="AO229" s="34">
        <v>36528.783240000004</v>
      </c>
      <c r="AP229" s="34">
        <v>36528.783240000004</v>
      </c>
      <c r="AQ229" s="34">
        <v>0</v>
      </c>
      <c r="AR229" s="34">
        <v>10347</v>
      </c>
      <c r="AS229" s="34">
        <v>0</v>
      </c>
    </row>
    <row r="230" spans="2:45" s="1" customFormat="1" ht="13.8">
      <c r="B230" s="31" t="s">
        <v>1223</v>
      </c>
      <c r="C230" s="32" t="s">
        <v>731</v>
      </c>
      <c r="D230" s="31" t="s">
        <v>732</v>
      </c>
      <c r="E230" s="31" t="s">
        <v>14</v>
      </c>
      <c r="F230" s="31" t="s">
        <v>15</v>
      </c>
      <c r="G230" s="31" t="s">
        <v>16</v>
      </c>
      <c r="H230" s="31" t="s">
        <v>32</v>
      </c>
      <c r="I230" s="31" t="s">
        <v>10</v>
      </c>
      <c r="J230" s="31" t="s">
        <v>22</v>
      </c>
      <c r="K230" s="31" t="s">
        <v>733</v>
      </c>
      <c r="L230" s="33">
        <v>107</v>
      </c>
      <c r="M230" s="150">
        <v>1545.1964660000003</v>
      </c>
      <c r="N230" s="34">
        <v>-36855</v>
      </c>
      <c r="O230" s="34">
        <v>26944.216993954738</v>
      </c>
      <c r="P230" s="30">
        <v>-34108.716887399998</v>
      </c>
      <c r="Q230" s="35">
        <v>0</v>
      </c>
      <c r="R230" s="36">
        <v>34108.716887399998</v>
      </c>
      <c r="S230" s="36">
        <v>0</v>
      </c>
      <c r="T230" s="36">
        <v>20824.327645759709</v>
      </c>
      <c r="U230" s="37">
        <v>54933.340759779887</v>
      </c>
      <c r="V230" s="38">
        <v>54933.340759779887</v>
      </c>
      <c r="W230" s="34">
        <v>54933.340759779887</v>
      </c>
      <c r="X230" s="34">
        <v>26944.216993954731</v>
      </c>
      <c r="Y230" s="33">
        <v>27989.123765825156</v>
      </c>
      <c r="Z230" s="144">
        <v>0</v>
      </c>
      <c r="AA230" s="34">
        <v>8586.7539663178341</v>
      </c>
      <c r="AB230" s="34">
        <v>721.73467444410369</v>
      </c>
      <c r="AC230" s="34">
        <v>2274.08</v>
      </c>
      <c r="AD230" s="34">
        <v>0</v>
      </c>
      <c r="AE230" s="34">
        <v>0</v>
      </c>
      <c r="AF230" s="34">
        <v>11582.568640761938</v>
      </c>
      <c r="AG230" s="136">
        <v>0</v>
      </c>
      <c r="AH230" s="34">
        <v>1201.0866465999998</v>
      </c>
      <c r="AI230" s="34">
        <v>0</v>
      </c>
      <c r="AJ230" s="34">
        <v>154.51964660000004</v>
      </c>
      <c r="AK230" s="34">
        <v>154.51964660000004</v>
      </c>
      <c r="AL230" s="34">
        <v>0</v>
      </c>
      <c r="AM230" s="34">
        <v>1046.5669999999998</v>
      </c>
      <c r="AN230" s="34">
        <v>1046.5669999999998</v>
      </c>
      <c r="AO230" s="34">
        <v>-34108.716887399998</v>
      </c>
      <c r="AP230" s="34">
        <v>-35309.803533999999</v>
      </c>
      <c r="AQ230" s="34">
        <v>1201.0866466000007</v>
      </c>
      <c r="AR230" s="34">
        <v>-36855</v>
      </c>
      <c r="AS230" s="34">
        <v>0</v>
      </c>
    </row>
    <row r="231" spans="2:45" s="1" customFormat="1" ht="13.8">
      <c r="B231" s="31" t="s">
        <v>1223</v>
      </c>
      <c r="C231" s="32" t="s">
        <v>269</v>
      </c>
      <c r="D231" s="31" t="s">
        <v>270</v>
      </c>
      <c r="E231" s="31" t="s">
        <v>14</v>
      </c>
      <c r="F231" s="31" t="s">
        <v>15</v>
      </c>
      <c r="G231" s="31" t="s">
        <v>16</v>
      </c>
      <c r="H231" s="31" t="s">
        <v>32</v>
      </c>
      <c r="I231" s="31" t="s">
        <v>10</v>
      </c>
      <c r="J231" s="31" t="s">
        <v>11</v>
      </c>
      <c r="K231" s="31" t="s">
        <v>271</v>
      </c>
      <c r="L231" s="33">
        <v>2405</v>
      </c>
      <c r="M231" s="150">
        <v>67565.234848000007</v>
      </c>
      <c r="N231" s="34">
        <v>-41181</v>
      </c>
      <c r="O231" s="34">
        <v>4131.1486870917006</v>
      </c>
      <c r="P231" s="30">
        <v>111618.7583328</v>
      </c>
      <c r="Q231" s="35">
        <v>4200.2466770000001</v>
      </c>
      <c r="R231" s="36">
        <v>0</v>
      </c>
      <c r="S231" s="36">
        <v>1616.5182891434779</v>
      </c>
      <c r="T231" s="36">
        <v>3193.4817108565221</v>
      </c>
      <c r="U231" s="37">
        <v>4810.0259379405452</v>
      </c>
      <c r="V231" s="38">
        <v>9010.2726149405462</v>
      </c>
      <c r="W231" s="34">
        <v>120629.03094774055</v>
      </c>
      <c r="X231" s="34">
        <v>3030.9717921434785</v>
      </c>
      <c r="Y231" s="33">
        <v>117598.05915559708</v>
      </c>
      <c r="Z231" s="144">
        <v>0</v>
      </c>
      <c r="AA231" s="34">
        <v>5660.8489108550657</v>
      </c>
      <c r="AB231" s="34">
        <v>8450.092322713439</v>
      </c>
      <c r="AC231" s="34">
        <v>36131.81</v>
      </c>
      <c r="AD231" s="34">
        <v>1475.8207508067001</v>
      </c>
      <c r="AE231" s="34">
        <v>1288.06</v>
      </c>
      <c r="AF231" s="34">
        <v>53006.631984375199</v>
      </c>
      <c r="AG231" s="136">
        <v>121890</v>
      </c>
      <c r="AH231" s="34">
        <v>128646.5234848</v>
      </c>
      <c r="AI231" s="34">
        <v>0</v>
      </c>
      <c r="AJ231" s="34">
        <v>6756.5234848000009</v>
      </c>
      <c r="AK231" s="34">
        <v>6756.5234848000009</v>
      </c>
      <c r="AL231" s="34">
        <v>121890</v>
      </c>
      <c r="AM231" s="34">
        <v>121890</v>
      </c>
      <c r="AN231" s="34">
        <v>0</v>
      </c>
      <c r="AO231" s="34">
        <v>111618.7583328</v>
      </c>
      <c r="AP231" s="34">
        <v>104862.23484800001</v>
      </c>
      <c r="AQ231" s="34">
        <v>6756.5234847999964</v>
      </c>
      <c r="AR231" s="34">
        <v>-41181</v>
      </c>
      <c r="AS231" s="34">
        <v>0</v>
      </c>
    </row>
    <row r="232" spans="2:45" s="1" customFormat="1" ht="13.8">
      <c r="B232" s="31" t="s">
        <v>1223</v>
      </c>
      <c r="C232" s="32" t="s">
        <v>561</v>
      </c>
      <c r="D232" s="31" t="s">
        <v>562</v>
      </c>
      <c r="E232" s="31" t="s">
        <v>14</v>
      </c>
      <c r="F232" s="31" t="s">
        <v>15</v>
      </c>
      <c r="G232" s="31" t="s">
        <v>16</v>
      </c>
      <c r="H232" s="31" t="s">
        <v>32</v>
      </c>
      <c r="I232" s="31" t="s">
        <v>10</v>
      </c>
      <c r="J232" s="31" t="s">
        <v>11</v>
      </c>
      <c r="K232" s="31" t="s">
        <v>563</v>
      </c>
      <c r="L232" s="33">
        <v>1875</v>
      </c>
      <c r="M232" s="150">
        <v>42454.627715000002</v>
      </c>
      <c r="N232" s="34">
        <v>4507.1399999999994</v>
      </c>
      <c r="O232" s="34">
        <v>0</v>
      </c>
      <c r="P232" s="30">
        <v>44541.017714999994</v>
      </c>
      <c r="Q232" s="35">
        <v>1261.267566</v>
      </c>
      <c r="R232" s="36">
        <v>0</v>
      </c>
      <c r="S232" s="36">
        <v>0</v>
      </c>
      <c r="T232" s="36">
        <v>3750</v>
      </c>
      <c r="U232" s="37">
        <v>3750.0202218871195</v>
      </c>
      <c r="V232" s="38">
        <v>5011.2877878871195</v>
      </c>
      <c r="W232" s="34">
        <v>49552.305502887117</v>
      </c>
      <c r="X232" s="34">
        <v>0</v>
      </c>
      <c r="Y232" s="33">
        <v>49552.305502887117</v>
      </c>
      <c r="Z232" s="144">
        <v>0</v>
      </c>
      <c r="AA232" s="34">
        <v>2517.0548943720009</v>
      </c>
      <c r="AB232" s="34">
        <v>7736.755454910397</v>
      </c>
      <c r="AC232" s="34">
        <v>36497.35</v>
      </c>
      <c r="AD232" s="34">
        <v>435</v>
      </c>
      <c r="AE232" s="34">
        <v>768.72</v>
      </c>
      <c r="AF232" s="34">
        <v>47954.880349282394</v>
      </c>
      <c r="AG232" s="136">
        <v>11540</v>
      </c>
      <c r="AH232" s="34">
        <v>20981.25</v>
      </c>
      <c r="AI232" s="34">
        <v>0</v>
      </c>
      <c r="AJ232" s="34">
        <v>0</v>
      </c>
      <c r="AK232" s="34">
        <v>0</v>
      </c>
      <c r="AL232" s="34">
        <v>11540</v>
      </c>
      <c r="AM232" s="34">
        <v>20981.25</v>
      </c>
      <c r="AN232" s="34">
        <v>9441.25</v>
      </c>
      <c r="AO232" s="34">
        <v>44541.017714999994</v>
      </c>
      <c r="AP232" s="34">
        <v>35099.767714999994</v>
      </c>
      <c r="AQ232" s="34">
        <v>9441.25</v>
      </c>
      <c r="AR232" s="34">
        <v>4507.1399999999994</v>
      </c>
      <c r="AS232" s="34">
        <v>0</v>
      </c>
    </row>
    <row r="233" spans="2:45" s="1" customFormat="1" ht="13.8">
      <c r="B233" s="31" t="s">
        <v>1223</v>
      </c>
      <c r="C233" s="32" t="s">
        <v>695</v>
      </c>
      <c r="D233" s="31" t="s">
        <v>696</v>
      </c>
      <c r="E233" s="31" t="s">
        <v>14</v>
      </c>
      <c r="F233" s="31" t="s">
        <v>15</v>
      </c>
      <c r="G233" s="31" t="s">
        <v>16</v>
      </c>
      <c r="H233" s="31" t="s">
        <v>32</v>
      </c>
      <c r="I233" s="31" t="s">
        <v>10</v>
      </c>
      <c r="J233" s="31" t="s">
        <v>22</v>
      </c>
      <c r="K233" s="31" t="s">
        <v>697</v>
      </c>
      <c r="L233" s="33">
        <v>827</v>
      </c>
      <c r="M233" s="150">
        <v>19905.942967000003</v>
      </c>
      <c r="N233" s="34">
        <v>-4416</v>
      </c>
      <c r="O233" s="34">
        <v>200.16232302602359</v>
      </c>
      <c r="P233" s="30">
        <v>38979.537263700004</v>
      </c>
      <c r="Q233" s="35">
        <v>251.344977</v>
      </c>
      <c r="R233" s="36">
        <v>0</v>
      </c>
      <c r="S233" s="36">
        <v>0</v>
      </c>
      <c r="T233" s="36">
        <v>1654</v>
      </c>
      <c r="U233" s="37">
        <v>1654.0089192003454</v>
      </c>
      <c r="V233" s="38">
        <v>1905.3538962003454</v>
      </c>
      <c r="W233" s="34">
        <v>40884.891159900348</v>
      </c>
      <c r="X233" s="34">
        <v>0</v>
      </c>
      <c r="Y233" s="33">
        <v>40884.891159900348</v>
      </c>
      <c r="Z233" s="144">
        <v>0</v>
      </c>
      <c r="AA233" s="34">
        <v>6781.0823323375553</v>
      </c>
      <c r="AB233" s="34">
        <v>4844.5333688498704</v>
      </c>
      <c r="AC233" s="34">
        <v>13472.82</v>
      </c>
      <c r="AD233" s="34">
        <v>485</v>
      </c>
      <c r="AE233" s="34">
        <v>0</v>
      </c>
      <c r="AF233" s="34">
        <v>25583.435701187424</v>
      </c>
      <c r="AG233" s="136">
        <v>21500</v>
      </c>
      <c r="AH233" s="34">
        <v>23490.594296700001</v>
      </c>
      <c r="AI233" s="34">
        <v>0</v>
      </c>
      <c r="AJ233" s="34">
        <v>1990.5942967000003</v>
      </c>
      <c r="AK233" s="34">
        <v>1990.5942967000003</v>
      </c>
      <c r="AL233" s="34">
        <v>21500</v>
      </c>
      <c r="AM233" s="34">
        <v>21500</v>
      </c>
      <c r="AN233" s="34">
        <v>0</v>
      </c>
      <c r="AO233" s="34">
        <v>38979.537263700004</v>
      </c>
      <c r="AP233" s="34">
        <v>36988.942967000003</v>
      </c>
      <c r="AQ233" s="34">
        <v>1990.594296700001</v>
      </c>
      <c r="AR233" s="34">
        <v>-4416</v>
      </c>
      <c r="AS233" s="34">
        <v>0</v>
      </c>
    </row>
    <row r="234" spans="2:45" s="1" customFormat="1" ht="13.8">
      <c r="B234" s="31" t="s">
        <v>1223</v>
      </c>
      <c r="C234" s="32" t="s">
        <v>197</v>
      </c>
      <c r="D234" s="31" t="s">
        <v>198</v>
      </c>
      <c r="E234" s="31" t="s">
        <v>14</v>
      </c>
      <c r="F234" s="31" t="s">
        <v>15</v>
      </c>
      <c r="G234" s="31" t="s">
        <v>16</v>
      </c>
      <c r="H234" s="31" t="s">
        <v>32</v>
      </c>
      <c r="I234" s="31" t="s">
        <v>10</v>
      </c>
      <c r="J234" s="31" t="s">
        <v>22</v>
      </c>
      <c r="K234" s="31" t="s">
        <v>199</v>
      </c>
      <c r="L234" s="33">
        <v>780</v>
      </c>
      <c r="M234" s="150">
        <v>20045.52147102528</v>
      </c>
      <c r="N234" s="34">
        <v>0</v>
      </c>
      <c r="O234" s="34">
        <v>0</v>
      </c>
      <c r="P234" s="30">
        <v>0</v>
      </c>
      <c r="Q234" s="35">
        <v>372.09495800000002</v>
      </c>
      <c r="R234" s="36">
        <v>0</v>
      </c>
      <c r="S234" s="36">
        <v>0</v>
      </c>
      <c r="T234" s="36">
        <v>1560</v>
      </c>
      <c r="U234" s="37">
        <v>1560.0084123050419</v>
      </c>
      <c r="V234" s="38">
        <v>1932.1033703050421</v>
      </c>
      <c r="W234" s="34">
        <v>1932.1033703050421</v>
      </c>
      <c r="X234" s="34">
        <v>0</v>
      </c>
      <c r="Y234" s="33">
        <v>1932.1033703050421</v>
      </c>
      <c r="Z234" s="144">
        <v>0</v>
      </c>
      <c r="AA234" s="34">
        <v>0</v>
      </c>
      <c r="AB234" s="34">
        <v>2978.4406269014089</v>
      </c>
      <c r="AC234" s="34">
        <v>13100.27</v>
      </c>
      <c r="AD234" s="34">
        <v>0</v>
      </c>
      <c r="AE234" s="34">
        <v>0</v>
      </c>
      <c r="AF234" s="34">
        <v>16078.710626901409</v>
      </c>
      <c r="AG234" s="136">
        <v>0</v>
      </c>
      <c r="AH234" s="34">
        <v>0</v>
      </c>
      <c r="AI234" s="34">
        <v>0</v>
      </c>
      <c r="AJ234" s="34">
        <v>0</v>
      </c>
      <c r="AK234" s="34">
        <v>0</v>
      </c>
      <c r="AL234" s="34">
        <v>0</v>
      </c>
      <c r="AM234" s="34">
        <v>0</v>
      </c>
      <c r="AN234" s="34">
        <v>0</v>
      </c>
      <c r="AO234" s="34">
        <v>0</v>
      </c>
      <c r="AP234" s="34">
        <v>0</v>
      </c>
      <c r="AQ234" s="34">
        <v>0</v>
      </c>
      <c r="AR234" s="34">
        <v>0</v>
      </c>
      <c r="AS234" s="34">
        <v>0</v>
      </c>
    </row>
    <row r="235" spans="2:45" s="1" customFormat="1" ht="13.8">
      <c r="B235" s="31" t="s">
        <v>1223</v>
      </c>
      <c r="C235" s="32" t="s">
        <v>444</v>
      </c>
      <c r="D235" s="31" t="s">
        <v>445</v>
      </c>
      <c r="E235" s="31" t="s">
        <v>14</v>
      </c>
      <c r="F235" s="31" t="s">
        <v>15</v>
      </c>
      <c r="G235" s="31" t="s">
        <v>16</v>
      </c>
      <c r="H235" s="31" t="s">
        <v>32</v>
      </c>
      <c r="I235" s="31" t="s">
        <v>10</v>
      </c>
      <c r="J235" s="31" t="s">
        <v>11</v>
      </c>
      <c r="K235" s="31" t="s">
        <v>446</v>
      </c>
      <c r="L235" s="33">
        <v>1345</v>
      </c>
      <c r="M235" s="150">
        <v>23733.438491999997</v>
      </c>
      <c r="N235" s="34">
        <v>6599</v>
      </c>
      <c r="O235" s="34">
        <v>0</v>
      </c>
      <c r="P235" s="30">
        <v>48347.438492000001</v>
      </c>
      <c r="Q235" s="35">
        <v>1087.4142099999999</v>
      </c>
      <c r="R235" s="36">
        <v>0</v>
      </c>
      <c r="S235" s="36">
        <v>0</v>
      </c>
      <c r="T235" s="36">
        <v>2690</v>
      </c>
      <c r="U235" s="37">
        <v>2690.0145058336939</v>
      </c>
      <c r="V235" s="38">
        <v>3777.4287158336938</v>
      </c>
      <c r="W235" s="34">
        <v>52124.867207833697</v>
      </c>
      <c r="X235" s="34">
        <v>0</v>
      </c>
      <c r="Y235" s="33">
        <v>52124.867207833697</v>
      </c>
      <c r="Z235" s="144">
        <v>0</v>
      </c>
      <c r="AA235" s="34">
        <v>4531.1418656654514</v>
      </c>
      <c r="AB235" s="34">
        <v>4245.2620733701388</v>
      </c>
      <c r="AC235" s="34">
        <v>31938.910000000003</v>
      </c>
      <c r="AD235" s="34">
        <v>131.98420829454</v>
      </c>
      <c r="AE235" s="34">
        <v>0</v>
      </c>
      <c r="AF235" s="34">
        <v>40847.298147330133</v>
      </c>
      <c r="AG235" s="136">
        <v>49580</v>
      </c>
      <c r="AH235" s="34">
        <v>49580</v>
      </c>
      <c r="AI235" s="34">
        <v>6560</v>
      </c>
      <c r="AJ235" s="34">
        <v>6560</v>
      </c>
      <c r="AK235" s="34">
        <v>0</v>
      </c>
      <c r="AL235" s="34">
        <v>43020</v>
      </c>
      <c r="AM235" s="34">
        <v>43020</v>
      </c>
      <c r="AN235" s="34">
        <v>0</v>
      </c>
      <c r="AO235" s="34">
        <v>48347.438492000001</v>
      </c>
      <c r="AP235" s="34">
        <v>48347.438492000001</v>
      </c>
      <c r="AQ235" s="34">
        <v>0</v>
      </c>
      <c r="AR235" s="34">
        <v>6599</v>
      </c>
      <c r="AS235" s="34">
        <v>0</v>
      </c>
    </row>
    <row r="236" spans="2:45" s="1" customFormat="1" ht="13.8">
      <c r="B236" s="31" t="s">
        <v>1223</v>
      </c>
      <c r="C236" s="32" t="s">
        <v>176</v>
      </c>
      <c r="D236" s="31" t="s">
        <v>177</v>
      </c>
      <c r="E236" s="31" t="s">
        <v>14</v>
      </c>
      <c r="F236" s="31" t="s">
        <v>15</v>
      </c>
      <c r="G236" s="31" t="s">
        <v>16</v>
      </c>
      <c r="H236" s="31" t="s">
        <v>32</v>
      </c>
      <c r="I236" s="31" t="s">
        <v>10</v>
      </c>
      <c r="J236" s="31" t="s">
        <v>11</v>
      </c>
      <c r="K236" s="31" t="s">
        <v>178</v>
      </c>
      <c r="L236" s="33">
        <v>2692</v>
      </c>
      <c r="M236" s="150">
        <v>65225.041063000004</v>
      </c>
      <c r="N236" s="34">
        <v>-42500</v>
      </c>
      <c r="O236" s="34">
        <v>26936.415633741359</v>
      </c>
      <c r="P236" s="30">
        <v>59371.025169300003</v>
      </c>
      <c r="Q236" s="35">
        <v>8627.799137</v>
      </c>
      <c r="R236" s="36">
        <v>0</v>
      </c>
      <c r="S236" s="36">
        <v>0</v>
      </c>
      <c r="T236" s="36">
        <v>5384</v>
      </c>
      <c r="U236" s="37">
        <v>5384.0290332373997</v>
      </c>
      <c r="V236" s="38">
        <v>14011.828170237401</v>
      </c>
      <c r="W236" s="34">
        <v>73382.853339537396</v>
      </c>
      <c r="X236" s="34">
        <v>0</v>
      </c>
      <c r="Y236" s="33">
        <v>73382.853339537396</v>
      </c>
      <c r="Z236" s="144">
        <v>0</v>
      </c>
      <c r="AA236" s="34">
        <v>4627.2117964711979</v>
      </c>
      <c r="AB236" s="34">
        <v>8580.8104993126854</v>
      </c>
      <c r="AC236" s="34">
        <v>50146.070000000007</v>
      </c>
      <c r="AD236" s="34">
        <v>2898.9125599610597</v>
      </c>
      <c r="AE236" s="34">
        <v>0</v>
      </c>
      <c r="AF236" s="34">
        <v>66253.004855744948</v>
      </c>
      <c r="AG236" s="136">
        <v>0</v>
      </c>
      <c r="AH236" s="34">
        <v>36645.984106299999</v>
      </c>
      <c r="AI236" s="34">
        <v>0</v>
      </c>
      <c r="AJ236" s="34">
        <v>6522.5041063000008</v>
      </c>
      <c r="AK236" s="34">
        <v>6522.5041063000008</v>
      </c>
      <c r="AL236" s="34">
        <v>0</v>
      </c>
      <c r="AM236" s="34">
        <v>30123.48</v>
      </c>
      <c r="AN236" s="34">
        <v>30123.48</v>
      </c>
      <c r="AO236" s="34">
        <v>59371.025169300003</v>
      </c>
      <c r="AP236" s="34">
        <v>22725.041062999997</v>
      </c>
      <c r="AQ236" s="34">
        <v>36645.984106299991</v>
      </c>
      <c r="AR236" s="34">
        <v>-42500</v>
      </c>
      <c r="AS236" s="34">
        <v>0</v>
      </c>
    </row>
    <row r="237" spans="2:45" s="1" customFormat="1" ht="13.8">
      <c r="B237" s="31" t="s">
        <v>1223</v>
      </c>
      <c r="C237" s="32" t="s">
        <v>170</v>
      </c>
      <c r="D237" s="31" t="s">
        <v>171</v>
      </c>
      <c r="E237" s="31" t="s">
        <v>14</v>
      </c>
      <c r="F237" s="31" t="s">
        <v>15</v>
      </c>
      <c r="G237" s="31" t="s">
        <v>16</v>
      </c>
      <c r="H237" s="31" t="s">
        <v>32</v>
      </c>
      <c r="I237" s="31" t="s">
        <v>10</v>
      </c>
      <c r="J237" s="31" t="s">
        <v>68</v>
      </c>
      <c r="K237" s="31" t="s">
        <v>172</v>
      </c>
      <c r="L237" s="33">
        <v>60154</v>
      </c>
      <c r="M237" s="150">
        <v>3150963.0789660001</v>
      </c>
      <c r="N237" s="34">
        <v>-3593996</v>
      </c>
      <c r="O237" s="34">
        <v>2975648.0420638518</v>
      </c>
      <c r="P237" s="30">
        <v>680232.38686260022</v>
      </c>
      <c r="Q237" s="35">
        <v>157346.379716</v>
      </c>
      <c r="R237" s="36">
        <v>0</v>
      </c>
      <c r="S237" s="36">
        <v>90127.875106320324</v>
      </c>
      <c r="T237" s="36">
        <v>1847081.190612941</v>
      </c>
      <c r="U237" s="37">
        <v>1937219.512125409</v>
      </c>
      <c r="V237" s="38">
        <v>2094565.891841409</v>
      </c>
      <c r="W237" s="34">
        <v>2774798.278704009</v>
      </c>
      <c r="X237" s="34">
        <v>2385920.9320275718</v>
      </c>
      <c r="Y237" s="33">
        <v>388877.34667643718</v>
      </c>
      <c r="Z237" s="144">
        <v>775896.21851499833</v>
      </c>
      <c r="AA237" s="34">
        <v>186297.14831601069</v>
      </c>
      <c r="AB237" s="34">
        <v>754093.83075038891</v>
      </c>
      <c r="AC237" s="34">
        <v>585037.07000000007</v>
      </c>
      <c r="AD237" s="34">
        <v>57122.502736094168</v>
      </c>
      <c r="AE237" s="34">
        <v>38446.54</v>
      </c>
      <c r="AF237" s="34">
        <v>2396893.3103174916</v>
      </c>
      <c r="AG237" s="136">
        <v>958679</v>
      </c>
      <c r="AH237" s="34">
        <v>1273775.3078966001</v>
      </c>
      <c r="AI237" s="34">
        <v>0</v>
      </c>
      <c r="AJ237" s="34">
        <v>315096.30789660005</v>
      </c>
      <c r="AK237" s="34">
        <v>315096.30789660005</v>
      </c>
      <c r="AL237" s="34">
        <v>958679</v>
      </c>
      <c r="AM237" s="34">
        <v>958679</v>
      </c>
      <c r="AN237" s="34">
        <v>0</v>
      </c>
      <c r="AO237" s="34">
        <v>680232.38686260022</v>
      </c>
      <c r="AP237" s="34">
        <v>365136.07896600018</v>
      </c>
      <c r="AQ237" s="34">
        <v>315096.3078966001</v>
      </c>
      <c r="AR237" s="34">
        <v>-3593996</v>
      </c>
      <c r="AS237" s="34">
        <v>0</v>
      </c>
    </row>
    <row r="238" spans="2:45" s="1" customFormat="1" ht="13.8">
      <c r="B238" s="31" t="s">
        <v>1223</v>
      </c>
      <c r="C238" s="32" t="s">
        <v>1195</v>
      </c>
      <c r="D238" s="31" t="s">
        <v>1196</v>
      </c>
      <c r="E238" s="31" t="s">
        <v>14</v>
      </c>
      <c r="F238" s="31" t="s">
        <v>15</v>
      </c>
      <c r="G238" s="31" t="s">
        <v>16</v>
      </c>
      <c r="H238" s="31" t="s">
        <v>32</v>
      </c>
      <c r="I238" s="31" t="s">
        <v>10</v>
      </c>
      <c r="J238" s="31" t="s">
        <v>11</v>
      </c>
      <c r="K238" s="31" t="s">
        <v>1197</v>
      </c>
      <c r="L238" s="33">
        <v>4193</v>
      </c>
      <c r="M238" s="150">
        <v>82443.164929999999</v>
      </c>
      <c r="N238" s="34">
        <v>-41587</v>
      </c>
      <c r="O238" s="34">
        <v>6066.8455595785244</v>
      </c>
      <c r="P238" s="30">
        <v>134535.48142299999</v>
      </c>
      <c r="Q238" s="35">
        <v>1107.1316220000001</v>
      </c>
      <c r="R238" s="36">
        <v>0</v>
      </c>
      <c r="S238" s="36">
        <v>139.0699440000534</v>
      </c>
      <c r="T238" s="36">
        <v>8246.9300559999465</v>
      </c>
      <c r="U238" s="37">
        <v>8386.045221532102</v>
      </c>
      <c r="V238" s="38">
        <v>9493.1768435321028</v>
      </c>
      <c r="W238" s="34">
        <v>144028.65826653209</v>
      </c>
      <c r="X238" s="34">
        <v>260.75614500002121</v>
      </c>
      <c r="Y238" s="33">
        <v>143767.90212153207</v>
      </c>
      <c r="Z238" s="144">
        <v>0</v>
      </c>
      <c r="AA238" s="34">
        <v>7640.3530305927034</v>
      </c>
      <c r="AB238" s="34">
        <v>16414.716739092448</v>
      </c>
      <c r="AC238" s="34">
        <v>62288.54</v>
      </c>
      <c r="AD238" s="34">
        <v>1870.3042751692201</v>
      </c>
      <c r="AE238" s="34">
        <v>995.43</v>
      </c>
      <c r="AF238" s="34">
        <v>89209.34404485437</v>
      </c>
      <c r="AG238" s="136">
        <v>85435</v>
      </c>
      <c r="AH238" s="34">
        <v>93679.316493000006</v>
      </c>
      <c r="AI238" s="34">
        <v>0</v>
      </c>
      <c r="AJ238" s="34">
        <v>8244.3164930000003</v>
      </c>
      <c r="AK238" s="34">
        <v>8244.3164930000003</v>
      </c>
      <c r="AL238" s="34">
        <v>85435</v>
      </c>
      <c r="AM238" s="34">
        <v>85435</v>
      </c>
      <c r="AN238" s="34">
        <v>0</v>
      </c>
      <c r="AO238" s="34">
        <v>134535.48142299999</v>
      </c>
      <c r="AP238" s="34">
        <v>126291.16492999998</v>
      </c>
      <c r="AQ238" s="34">
        <v>8244.3164929999912</v>
      </c>
      <c r="AR238" s="34">
        <v>-53903</v>
      </c>
      <c r="AS238" s="34">
        <v>12316</v>
      </c>
    </row>
    <row r="239" spans="2:45" s="1" customFormat="1" ht="13.8">
      <c r="B239" s="31" t="s">
        <v>1223</v>
      </c>
      <c r="C239" s="32" t="s">
        <v>453</v>
      </c>
      <c r="D239" s="31" t="s">
        <v>454</v>
      </c>
      <c r="E239" s="31" t="s">
        <v>14</v>
      </c>
      <c r="F239" s="31" t="s">
        <v>15</v>
      </c>
      <c r="G239" s="31" t="s">
        <v>16</v>
      </c>
      <c r="H239" s="31" t="s">
        <v>32</v>
      </c>
      <c r="I239" s="31" t="s">
        <v>10</v>
      </c>
      <c r="J239" s="31" t="s">
        <v>11</v>
      </c>
      <c r="K239" s="31" t="s">
        <v>455</v>
      </c>
      <c r="L239" s="33">
        <v>3163</v>
      </c>
      <c r="M239" s="150">
        <v>283360.84127999999</v>
      </c>
      <c r="N239" s="34">
        <v>-43994</v>
      </c>
      <c r="O239" s="34">
        <v>19508.704474257458</v>
      </c>
      <c r="P239" s="30">
        <v>296119.44128000003</v>
      </c>
      <c r="Q239" s="35">
        <v>11822.087046000001</v>
      </c>
      <c r="R239" s="36">
        <v>0</v>
      </c>
      <c r="S239" s="36">
        <v>1282.6237097147782</v>
      </c>
      <c r="T239" s="36">
        <v>5043.3762902852213</v>
      </c>
      <c r="U239" s="37">
        <v>6326.0341129754443</v>
      </c>
      <c r="V239" s="38">
        <v>18148.121158975446</v>
      </c>
      <c r="W239" s="34">
        <v>314267.5624389755</v>
      </c>
      <c r="X239" s="34">
        <v>2404.9194557148148</v>
      </c>
      <c r="Y239" s="33">
        <v>311862.64298326068</v>
      </c>
      <c r="Z239" s="144">
        <v>0</v>
      </c>
      <c r="AA239" s="34">
        <v>10236.783174501419</v>
      </c>
      <c r="AB239" s="34">
        <v>6981.3024347854334</v>
      </c>
      <c r="AC239" s="34">
        <v>43487.07</v>
      </c>
      <c r="AD239" s="34">
        <v>182</v>
      </c>
      <c r="AE239" s="34">
        <v>0</v>
      </c>
      <c r="AF239" s="34">
        <v>60887.155609286856</v>
      </c>
      <c r="AG239" s="136">
        <v>116049</v>
      </c>
      <c r="AH239" s="34">
        <v>124903.6</v>
      </c>
      <c r="AI239" s="34">
        <v>0</v>
      </c>
      <c r="AJ239" s="34">
        <v>8854.6</v>
      </c>
      <c r="AK239" s="34">
        <v>8854.6</v>
      </c>
      <c r="AL239" s="34">
        <v>116049</v>
      </c>
      <c r="AM239" s="34">
        <v>116049</v>
      </c>
      <c r="AN239" s="34">
        <v>0</v>
      </c>
      <c r="AO239" s="34">
        <v>296119.44128000003</v>
      </c>
      <c r="AP239" s="34">
        <v>287264.84128000005</v>
      </c>
      <c r="AQ239" s="34">
        <v>8854.5999999999767</v>
      </c>
      <c r="AR239" s="34">
        <v>-43994</v>
      </c>
      <c r="AS239" s="34">
        <v>0</v>
      </c>
    </row>
    <row r="240" spans="2:45" s="1" customFormat="1" ht="13.8">
      <c r="B240" s="31" t="s">
        <v>1223</v>
      </c>
      <c r="C240" s="32" t="s">
        <v>755</v>
      </c>
      <c r="D240" s="31" t="s">
        <v>756</v>
      </c>
      <c r="E240" s="31" t="s">
        <v>14</v>
      </c>
      <c r="F240" s="31" t="s">
        <v>15</v>
      </c>
      <c r="G240" s="31" t="s">
        <v>16</v>
      </c>
      <c r="H240" s="31" t="s">
        <v>32</v>
      </c>
      <c r="I240" s="31" t="s">
        <v>10</v>
      </c>
      <c r="J240" s="31" t="s">
        <v>11</v>
      </c>
      <c r="K240" s="31" t="s">
        <v>757</v>
      </c>
      <c r="L240" s="33">
        <v>2925</v>
      </c>
      <c r="M240" s="150">
        <v>47503.618306999997</v>
      </c>
      <c r="N240" s="34">
        <v>-228059</v>
      </c>
      <c r="O240" s="34">
        <v>102709.03314801716</v>
      </c>
      <c r="P240" s="30">
        <v>-143074.26986230002</v>
      </c>
      <c r="Q240" s="35">
        <v>1941.35978</v>
      </c>
      <c r="R240" s="36">
        <v>143074.26986230002</v>
      </c>
      <c r="S240" s="36">
        <v>1329.9186937147965</v>
      </c>
      <c r="T240" s="36">
        <v>78112.729659165489</v>
      </c>
      <c r="U240" s="37">
        <v>222518.11813838093</v>
      </c>
      <c r="V240" s="38">
        <v>224459.47791838093</v>
      </c>
      <c r="W240" s="34">
        <v>224459.47791838093</v>
      </c>
      <c r="X240" s="34">
        <v>104424.94977573198</v>
      </c>
      <c r="Y240" s="33">
        <v>120034.52814264895</v>
      </c>
      <c r="Z240" s="144">
        <v>0</v>
      </c>
      <c r="AA240" s="34">
        <v>3582.7909498684458</v>
      </c>
      <c r="AB240" s="34">
        <v>12071.954303282268</v>
      </c>
      <c r="AC240" s="34">
        <v>45618.51</v>
      </c>
      <c r="AD240" s="34">
        <v>227</v>
      </c>
      <c r="AE240" s="34">
        <v>167.56</v>
      </c>
      <c r="AF240" s="34">
        <v>61667.815253150715</v>
      </c>
      <c r="AG240" s="136">
        <v>14741</v>
      </c>
      <c r="AH240" s="34">
        <v>37481.1118307</v>
      </c>
      <c r="AI240" s="34">
        <v>0</v>
      </c>
      <c r="AJ240" s="34">
        <v>4750.3618306999997</v>
      </c>
      <c r="AK240" s="34">
        <v>4750.3618306999997</v>
      </c>
      <c r="AL240" s="34">
        <v>14741</v>
      </c>
      <c r="AM240" s="34">
        <v>32730.75</v>
      </c>
      <c r="AN240" s="34">
        <v>17989.75</v>
      </c>
      <c r="AO240" s="34">
        <v>-143074.26986230002</v>
      </c>
      <c r="AP240" s="34">
        <v>-165814.38169300003</v>
      </c>
      <c r="AQ240" s="34">
        <v>22740.1118307</v>
      </c>
      <c r="AR240" s="34">
        <v>-228059</v>
      </c>
      <c r="AS240" s="34">
        <v>0</v>
      </c>
    </row>
    <row r="241" spans="2:45" s="1" customFormat="1" ht="13.8">
      <c r="B241" s="31" t="s">
        <v>1223</v>
      </c>
      <c r="C241" s="32" t="s">
        <v>53</v>
      </c>
      <c r="D241" s="31" t="s">
        <v>54</v>
      </c>
      <c r="E241" s="31" t="s">
        <v>14</v>
      </c>
      <c r="F241" s="31" t="s">
        <v>15</v>
      </c>
      <c r="G241" s="31" t="s">
        <v>16</v>
      </c>
      <c r="H241" s="31" t="s">
        <v>32</v>
      </c>
      <c r="I241" s="31" t="s">
        <v>10</v>
      </c>
      <c r="J241" s="31" t="s">
        <v>19</v>
      </c>
      <c r="K241" s="31" t="s">
        <v>55</v>
      </c>
      <c r="L241" s="33">
        <v>5639</v>
      </c>
      <c r="M241" s="150">
        <v>98612.612152000016</v>
      </c>
      <c r="N241" s="34">
        <v>-24988</v>
      </c>
      <c r="O241" s="34">
        <v>3871.4426371063573</v>
      </c>
      <c r="P241" s="30">
        <v>77187.400367200025</v>
      </c>
      <c r="Q241" s="35">
        <v>5329.3788610000001</v>
      </c>
      <c r="R241" s="36">
        <v>0</v>
      </c>
      <c r="S241" s="36">
        <v>2948.1110720011325</v>
      </c>
      <c r="T241" s="36">
        <v>8329.8889279988671</v>
      </c>
      <c r="U241" s="37">
        <v>11278.060816651448</v>
      </c>
      <c r="V241" s="38">
        <v>16607.439677651448</v>
      </c>
      <c r="W241" s="34">
        <v>93794.840044851473</v>
      </c>
      <c r="X241" s="34">
        <v>5527.7082600011345</v>
      </c>
      <c r="Y241" s="33">
        <v>88267.131784850339</v>
      </c>
      <c r="Z241" s="144">
        <v>0</v>
      </c>
      <c r="AA241" s="34">
        <v>17573.78855025665</v>
      </c>
      <c r="AB241" s="34">
        <v>20292.469501397645</v>
      </c>
      <c r="AC241" s="34">
        <v>90434.34</v>
      </c>
      <c r="AD241" s="34">
        <v>1126.204800190955</v>
      </c>
      <c r="AE241" s="34">
        <v>163.52000000000001</v>
      </c>
      <c r="AF241" s="34">
        <v>129590.32285184525</v>
      </c>
      <c r="AG241" s="136">
        <v>24643</v>
      </c>
      <c r="AH241" s="34">
        <v>71850.788215200009</v>
      </c>
      <c r="AI241" s="34">
        <v>0</v>
      </c>
      <c r="AJ241" s="34">
        <v>9861.261215200002</v>
      </c>
      <c r="AK241" s="34">
        <v>9861.261215200002</v>
      </c>
      <c r="AL241" s="34">
        <v>24643</v>
      </c>
      <c r="AM241" s="34">
        <v>61989.527000000002</v>
      </c>
      <c r="AN241" s="34">
        <v>37346.527000000002</v>
      </c>
      <c r="AO241" s="34">
        <v>77187.400367200025</v>
      </c>
      <c r="AP241" s="34">
        <v>29979.612152000016</v>
      </c>
      <c r="AQ241" s="34">
        <v>47207.788215200009</v>
      </c>
      <c r="AR241" s="34">
        <v>-24988</v>
      </c>
      <c r="AS241" s="34">
        <v>0</v>
      </c>
    </row>
    <row r="242" spans="2:45" s="1" customFormat="1" ht="13.8">
      <c r="B242" s="31" t="s">
        <v>1223</v>
      </c>
      <c r="C242" s="32" t="s">
        <v>787</v>
      </c>
      <c r="D242" s="31" t="s">
        <v>788</v>
      </c>
      <c r="E242" s="31" t="s">
        <v>14</v>
      </c>
      <c r="F242" s="31" t="s">
        <v>15</v>
      </c>
      <c r="G242" s="31" t="s">
        <v>16</v>
      </c>
      <c r="H242" s="31" t="s">
        <v>32</v>
      </c>
      <c r="I242" s="31" t="s">
        <v>10</v>
      </c>
      <c r="J242" s="31" t="s">
        <v>21</v>
      </c>
      <c r="K242" s="31" t="s">
        <v>789</v>
      </c>
      <c r="L242" s="33">
        <v>10424</v>
      </c>
      <c r="M242" s="150">
        <v>370341.83900099999</v>
      </c>
      <c r="N242" s="34">
        <v>-431628</v>
      </c>
      <c r="O242" s="34">
        <v>228730.78987615774</v>
      </c>
      <c r="P242" s="30">
        <v>248019.02290109999</v>
      </c>
      <c r="Q242" s="35">
        <v>22739.597860000002</v>
      </c>
      <c r="R242" s="36">
        <v>0</v>
      </c>
      <c r="S242" s="36">
        <v>6344.3369474310084</v>
      </c>
      <c r="T242" s="36">
        <v>14503.663052568991</v>
      </c>
      <c r="U242" s="37">
        <v>20848.112422907376</v>
      </c>
      <c r="V242" s="38">
        <v>43587.710282907377</v>
      </c>
      <c r="W242" s="34">
        <v>291606.73318400735</v>
      </c>
      <c r="X242" s="34">
        <v>11895.631776431052</v>
      </c>
      <c r="Y242" s="33">
        <v>279711.10140757629</v>
      </c>
      <c r="Z242" s="144">
        <v>0</v>
      </c>
      <c r="AA242" s="34">
        <v>53605.675787939967</v>
      </c>
      <c r="AB242" s="34">
        <v>47415.422550667485</v>
      </c>
      <c r="AC242" s="34">
        <v>137152.28</v>
      </c>
      <c r="AD242" s="34">
        <v>4565.1405112076791</v>
      </c>
      <c r="AE242" s="34">
        <v>1612.43</v>
      </c>
      <c r="AF242" s="34">
        <v>244350.94884981512</v>
      </c>
      <c r="AG242" s="136">
        <v>385348</v>
      </c>
      <c r="AH242" s="34">
        <v>392401.1839001</v>
      </c>
      <c r="AI242" s="34">
        <v>29981</v>
      </c>
      <c r="AJ242" s="34">
        <v>37034.183900099997</v>
      </c>
      <c r="AK242" s="34">
        <v>7053.1839000999971</v>
      </c>
      <c r="AL242" s="34">
        <v>355367</v>
      </c>
      <c r="AM242" s="34">
        <v>355367</v>
      </c>
      <c r="AN242" s="34">
        <v>0</v>
      </c>
      <c r="AO242" s="34">
        <v>248019.02290109999</v>
      </c>
      <c r="AP242" s="34">
        <v>240965.83900099999</v>
      </c>
      <c r="AQ242" s="34">
        <v>7053.1839001000044</v>
      </c>
      <c r="AR242" s="34">
        <v>-431628</v>
      </c>
      <c r="AS242" s="34">
        <v>0</v>
      </c>
    </row>
    <row r="243" spans="2:45" s="1" customFormat="1" ht="13.8">
      <c r="B243" s="31" t="s">
        <v>1223</v>
      </c>
      <c r="C243" s="32" t="s">
        <v>504</v>
      </c>
      <c r="D243" s="31" t="s">
        <v>505</v>
      </c>
      <c r="E243" s="31" t="s">
        <v>14</v>
      </c>
      <c r="F243" s="31" t="s">
        <v>15</v>
      </c>
      <c r="G243" s="31" t="s">
        <v>16</v>
      </c>
      <c r="H243" s="31" t="s">
        <v>32</v>
      </c>
      <c r="I243" s="31" t="s">
        <v>10</v>
      </c>
      <c r="J243" s="31" t="s">
        <v>22</v>
      </c>
      <c r="K243" s="31" t="s">
        <v>506</v>
      </c>
      <c r="L243" s="33">
        <v>634</v>
      </c>
      <c r="M243" s="150">
        <v>15222.097885000001</v>
      </c>
      <c r="N243" s="34">
        <v>13014</v>
      </c>
      <c r="O243" s="34">
        <v>0</v>
      </c>
      <c r="P243" s="30">
        <v>-16092.902114999997</v>
      </c>
      <c r="Q243" s="35">
        <v>0</v>
      </c>
      <c r="R243" s="36">
        <v>16092.902114999997</v>
      </c>
      <c r="S243" s="36">
        <v>0</v>
      </c>
      <c r="T243" s="36">
        <v>-801.17248224622927</v>
      </c>
      <c r="U243" s="37">
        <v>15291.812093455233</v>
      </c>
      <c r="V243" s="38">
        <v>15291.812093455233</v>
      </c>
      <c r="W243" s="34">
        <v>15291.812093455233</v>
      </c>
      <c r="X243" s="34">
        <v>0</v>
      </c>
      <c r="Y243" s="33">
        <v>15291.812093455233</v>
      </c>
      <c r="Z243" s="144">
        <v>0</v>
      </c>
      <c r="AA243" s="34">
        <v>1367.7301350933433</v>
      </c>
      <c r="AB243" s="34">
        <v>3600.5377487574638</v>
      </c>
      <c r="AC243" s="34">
        <v>10883.330000000002</v>
      </c>
      <c r="AD243" s="34">
        <v>0</v>
      </c>
      <c r="AE243" s="34">
        <v>0</v>
      </c>
      <c r="AF243" s="34">
        <v>15851.597883850809</v>
      </c>
      <c r="AG243" s="136">
        <v>8942</v>
      </c>
      <c r="AH243" s="34">
        <v>8942</v>
      </c>
      <c r="AI243" s="34">
        <v>0</v>
      </c>
      <c r="AJ243" s="34">
        <v>0</v>
      </c>
      <c r="AK243" s="34">
        <v>0</v>
      </c>
      <c r="AL243" s="34">
        <v>8942</v>
      </c>
      <c r="AM243" s="34">
        <v>8942</v>
      </c>
      <c r="AN243" s="34">
        <v>0</v>
      </c>
      <c r="AO243" s="34">
        <v>-16092.902114999997</v>
      </c>
      <c r="AP243" s="34">
        <v>-16092.902114999997</v>
      </c>
      <c r="AQ243" s="34">
        <v>0</v>
      </c>
      <c r="AR243" s="34">
        <v>13014</v>
      </c>
      <c r="AS243" s="34">
        <v>0</v>
      </c>
    </row>
    <row r="244" spans="2:45" s="1" customFormat="1" ht="13.8">
      <c r="B244" s="31" t="s">
        <v>1223</v>
      </c>
      <c r="C244" s="32" t="s">
        <v>1019</v>
      </c>
      <c r="D244" s="31" t="s">
        <v>1020</v>
      </c>
      <c r="E244" s="31" t="s">
        <v>14</v>
      </c>
      <c r="F244" s="31" t="s">
        <v>15</v>
      </c>
      <c r="G244" s="31" t="s">
        <v>16</v>
      </c>
      <c r="H244" s="31" t="s">
        <v>32</v>
      </c>
      <c r="I244" s="31" t="s">
        <v>10</v>
      </c>
      <c r="J244" s="31" t="s">
        <v>11</v>
      </c>
      <c r="K244" s="31" t="s">
        <v>1021</v>
      </c>
      <c r="L244" s="33">
        <v>2092</v>
      </c>
      <c r="M244" s="150">
        <v>68823.276901000005</v>
      </c>
      <c r="N244" s="34">
        <v>-28394.22</v>
      </c>
      <c r="O244" s="34">
        <v>7393.6339276416857</v>
      </c>
      <c r="P244" s="30">
        <v>70720.864591100006</v>
      </c>
      <c r="Q244" s="35">
        <v>1685.4676449999999</v>
      </c>
      <c r="R244" s="36">
        <v>0</v>
      </c>
      <c r="S244" s="36">
        <v>499.80284914304912</v>
      </c>
      <c r="T244" s="36">
        <v>3684.1971508569509</v>
      </c>
      <c r="U244" s="37">
        <v>4184.022562233522</v>
      </c>
      <c r="V244" s="38">
        <v>5869.4902072335217</v>
      </c>
      <c r="W244" s="34">
        <v>76590.35479833353</v>
      </c>
      <c r="X244" s="34">
        <v>937.13034214304935</v>
      </c>
      <c r="Y244" s="33">
        <v>75653.224456190481</v>
      </c>
      <c r="Z244" s="144">
        <v>0</v>
      </c>
      <c r="AA244" s="34">
        <v>12175.76861431583</v>
      </c>
      <c r="AB244" s="34">
        <v>16886.781523569287</v>
      </c>
      <c r="AC244" s="34">
        <v>38957.86</v>
      </c>
      <c r="AD244" s="34">
        <v>482.98141216611998</v>
      </c>
      <c r="AE244" s="34">
        <v>224.32</v>
      </c>
      <c r="AF244" s="34">
        <v>68727.711550051245</v>
      </c>
      <c r="AG244" s="136">
        <v>0</v>
      </c>
      <c r="AH244" s="34">
        <v>30291.807690100002</v>
      </c>
      <c r="AI244" s="34">
        <v>0</v>
      </c>
      <c r="AJ244" s="34">
        <v>6882.3276901000008</v>
      </c>
      <c r="AK244" s="34">
        <v>6882.3276901000008</v>
      </c>
      <c r="AL244" s="34">
        <v>0</v>
      </c>
      <c r="AM244" s="34">
        <v>23409.48</v>
      </c>
      <c r="AN244" s="34">
        <v>23409.48</v>
      </c>
      <c r="AO244" s="34">
        <v>70720.864591100006</v>
      </c>
      <c r="AP244" s="34">
        <v>40429.056901000004</v>
      </c>
      <c r="AQ244" s="34">
        <v>30291.807690100002</v>
      </c>
      <c r="AR244" s="34">
        <v>-28394.22</v>
      </c>
      <c r="AS244" s="34">
        <v>0</v>
      </c>
    </row>
    <row r="245" spans="2:45" s="1" customFormat="1" ht="13.8">
      <c r="B245" s="31" t="s">
        <v>1223</v>
      </c>
      <c r="C245" s="32" t="s">
        <v>387</v>
      </c>
      <c r="D245" s="31" t="s">
        <v>388</v>
      </c>
      <c r="E245" s="31" t="s">
        <v>14</v>
      </c>
      <c r="F245" s="31" t="s">
        <v>15</v>
      </c>
      <c r="G245" s="31" t="s">
        <v>16</v>
      </c>
      <c r="H245" s="31" t="s">
        <v>32</v>
      </c>
      <c r="I245" s="31" t="s">
        <v>10</v>
      </c>
      <c r="J245" s="31" t="s">
        <v>11</v>
      </c>
      <c r="K245" s="31" t="s">
        <v>389</v>
      </c>
      <c r="L245" s="33">
        <v>4118</v>
      </c>
      <c r="M245" s="150">
        <v>709991.16657200002</v>
      </c>
      <c r="N245" s="34">
        <v>-339366</v>
      </c>
      <c r="O245" s="34">
        <v>72535.154507347965</v>
      </c>
      <c r="P245" s="30">
        <v>470712.98657199997</v>
      </c>
      <c r="Q245" s="35">
        <v>29896.775883999999</v>
      </c>
      <c r="R245" s="36">
        <v>0</v>
      </c>
      <c r="S245" s="36">
        <v>0</v>
      </c>
      <c r="T245" s="36">
        <v>8236</v>
      </c>
      <c r="U245" s="37">
        <v>8236.0444126566181</v>
      </c>
      <c r="V245" s="38">
        <v>38132.820296656617</v>
      </c>
      <c r="W245" s="34">
        <v>508845.8068686566</v>
      </c>
      <c r="X245" s="34">
        <v>0</v>
      </c>
      <c r="Y245" s="33">
        <v>508845.8068686566</v>
      </c>
      <c r="Z245" s="144">
        <v>464079.520093881</v>
      </c>
      <c r="AA245" s="34">
        <v>55084.389689497766</v>
      </c>
      <c r="AB245" s="34">
        <v>152659.87362965653</v>
      </c>
      <c r="AC245" s="34">
        <v>31904.77</v>
      </c>
      <c r="AD245" s="34">
        <v>12072.35</v>
      </c>
      <c r="AE245" s="34">
        <v>93341.97</v>
      </c>
      <c r="AF245" s="34">
        <v>809142.8734130353</v>
      </c>
      <c r="AG245" s="136">
        <v>0</v>
      </c>
      <c r="AH245" s="34">
        <v>100087.82</v>
      </c>
      <c r="AI245" s="34">
        <v>0</v>
      </c>
      <c r="AJ245" s="34">
        <v>54007.4</v>
      </c>
      <c r="AK245" s="34">
        <v>54007.4</v>
      </c>
      <c r="AL245" s="34">
        <v>0</v>
      </c>
      <c r="AM245" s="34">
        <v>46080.42</v>
      </c>
      <c r="AN245" s="34">
        <v>46080.42</v>
      </c>
      <c r="AO245" s="34">
        <v>470712.98657199997</v>
      </c>
      <c r="AP245" s="34">
        <v>370625.16657199996</v>
      </c>
      <c r="AQ245" s="34">
        <v>100087.82000000007</v>
      </c>
      <c r="AR245" s="34">
        <v>-339366</v>
      </c>
      <c r="AS245" s="34">
        <v>0</v>
      </c>
    </row>
    <row r="246" spans="2:45" s="1" customFormat="1" ht="13.8">
      <c r="B246" s="31" t="s">
        <v>1223</v>
      </c>
      <c r="C246" s="32" t="s">
        <v>962</v>
      </c>
      <c r="D246" s="31" t="s">
        <v>963</v>
      </c>
      <c r="E246" s="31" t="s">
        <v>14</v>
      </c>
      <c r="F246" s="31" t="s">
        <v>15</v>
      </c>
      <c r="G246" s="31" t="s">
        <v>16</v>
      </c>
      <c r="H246" s="31" t="s">
        <v>32</v>
      </c>
      <c r="I246" s="31" t="s">
        <v>10</v>
      </c>
      <c r="J246" s="31" t="s">
        <v>11</v>
      </c>
      <c r="K246" s="31" t="s">
        <v>964</v>
      </c>
      <c r="L246" s="33">
        <v>2993</v>
      </c>
      <c r="M246" s="150">
        <v>270571.71876300004</v>
      </c>
      <c r="N246" s="34">
        <v>-49862</v>
      </c>
      <c r="O246" s="34">
        <v>17663.486374431577</v>
      </c>
      <c r="P246" s="30">
        <v>166170.08876300004</v>
      </c>
      <c r="Q246" s="35">
        <v>16913.14487</v>
      </c>
      <c r="R246" s="36">
        <v>0</v>
      </c>
      <c r="S246" s="36">
        <v>0</v>
      </c>
      <c r="T246" s="36">
        <v>5986</v>
      </c>
      <c r="U246" s="37">
        <v>5986.0322795243455</v>
      </c>
      <c r="V246" s="38">
        <v>22899.177149524345</v>
      </c>
      <c r="W246" s="34">
        <v>189069.26591252437</v>
      </c>
      <c r="X246" s="34">
        <v>0</v>
      </c>
      <c r="Y246" s="33">
        <v>189069.26591252437</v>
      </c>
      <c r="Z246" s="144">
        <v>0</v>
      </c>
      <c r="AA246" s="34">
        <v>4990.8601517496709</v>
      </c>
      <c r="AB246" s="34">
        <v>10563.233122849078</v>
      </c>
      <c r="AC246" s="34">
        <v>49287.64</v>
      </c>
      <c r="AD246" s="34">
        <v>359.24244460338497</v>
      </c>
      <c r="AE246" s="34">
        <v>0</v>
      </c>
      <c r="AF246" s="34">
        <v>65200.975719202135</v>
      </c>
      <c r="AG246" s="136">
        <v>20179</v>
      </c>
      <c r="AH246" s="34">
        <v>36716.369999999995</v>
      </c>
      <c r="AI246" s="34">
        <v>0</v>
      </c>
      <c r="AJ246" s="34">
        <v>3224.7000000000003</v>
      </c>
      <c r="AK246" s="34">
        <v>3224.7000000000003</v>
      </c>
      <c r="AL246" s="34">
        <v>20179</v>
      </c>
      <c r="AM246" s="34">
        <v>33491.67</v>
      </c>
      <c r="AN246" s="34">
        <v>13312.669999999998</v>
      </c>
      <c r="AO246" s="34">
        <v>166170.08876300004</v>
      </c>
      <c r="AP246" s="34">
        <v>149632.71876300004</v>
      </c>
      <c r="AQ246" s="34">
        <v>16537.369999999995</v>
      </c>
      <c r="AR246" s="34">
        <v>-49862</v>
      </c>
      <c r="AS246" s="34">
        <v>0</v>
      </c>
    </row>
    <row r="247" spans="2:45" s="1" customFormat="1" ht="13.8">
      <c r="B247" s="31" t="s">
        <v>1223</v>
      </c>
      <c r="C247" s="32" t="s">
        <v>233</v>
      </c>
      <c r="D247" s="31" t="s">
        <v>234</v>
      </c>
      <c r="E247" s="31" t="s">
        <v>14</v>
      </c>
      <c r="F247" s="31" t="s">
        <v>15</v>
      </c>
      <c r="G247" s="31" t="s">
        <v>16</v>
      </c>
      <c r="H247" s="31" t="s">
        <v>32</v>
      </c>
      <c r="I247" s="31" t="s">
        <v>10</v>
      </c>
      <c r="J247" s="31" t="s">
        <v>11</v>
      </c>
      <c r="K247" s="31" t="s">
        <v>235</v>
      </c>
      <c r="L247" s="33">
        <v>2331</v>
      </c>
      <c r="M247" s="150">
        <v>129416.35624700002</v>
      </c>
      <c r="N247" s="34">
        <v>-77232</v>
      </c>
      <c r="O247" s="34">
        <v>60316.075840039724</v>
      </c>
      <c r="P247" s="30">
        <v>82808.99187170004</v>
      </c>
      <c r="Q247" s="35">
        <v>3105.853224</v>
      </c>
      <c r="R247" s="36">
        <v>0</v>
      </c>
      <c r="S247" s="36">
        <v>30.939953142869026</v>
      </c>
      <c r="T247" s="36">
        <v>4631.0600468571311</v>
      </c>
      <c r="U247" s="37">
        <v>4662.0251398500668</v>
      </c>
      <c r="V247" s="38">
        <v>7767.8783638500663</v>
      </c>
      <c r="W247" s="34">
        <v>90576.870235550101</v>
      </c>
      <c r="X247" s="34">
        <v>58.012412142852554</v>
      </c>
      <c r="Y247" s="33">
        <v>90518.857823407248</v>
      </c>
      <c r="Z247" s="144">
        <v>0</v>
      </c>
      <c r="AA247" s="34">
        <v>3239.6006889470618</v>
      </c>
      <c r="AB247" s="34">
        <v>9047.9494180208821</v>
      </c>
      <c r="AC247" s="34">
        <v>40719.409999999996</v>
      </c>
      <c r="AD247" s="34">
        <v>890</v>
      </c>
      <c r="AE247" s="34">
        <v>331.7</v>
      </c>
      <c r="AF247" s="34">
        <v>54228.660106967938</v>
      </c>
      <c r="AG247" s="136">
        <v>68762</v>
      </c>
      <c r="AH247" s="34">
        <v>81703.635624700008</v>
      </c>
      <c r="AI247" s="34">
        <v>0</v>
      </c>
      <c r="AJ247" s="34">
        <v>12941.635624700002</v>
      </c>
      <c r="AK247" s="34">
        <v>12941.635624700002</v>
      </c>
      <c r="AL247" s="34">
        <v>68762</v>
      </c>
      <c r="AM247" s="34">
        <v>68762</v>
      </c>
      <c r="AN247" s="34">
        <v>0</v>
      </c>
      <c r="AO247" s="34">
        <v>82808.99187170004</v>
      </c>
      <c r="AP247" s="34">
        <v>69867.356247000032</v>
      </c>
      <c r="AQ247" s="34">
        <v>12941.635624700008</v>
      </c>
      <c r="AR247" s="34">
        <v>-77232</v>
      </c>
      <c r="AS247" s="34">
        <v>0</v>
      </c>
    </row>
    <row r="248" spans="2:45" s="1" customFormat="1" ht="13.8">
      <c r="B248" s="31" t="s">
        <v>1223</v>
      </c>
      <c r="C248" s="32" t="s">
        <v>1013</v>
      </c>
      <c r="D248" s="31" t="s">
        <v>1014</v>
      </c>
      <c r="E248" s="31" t="s">
        <v>14</v>
      </c>
      <c r="F248" s="31" t="s">
        <v>15</v>
      </c>
      <c r="G248" s="31" t="s">
        <v>16</v>
      </c>
      <c r="H248" s="31" t="s">
        <v>32</v>
      </c>
      <c r="I248" s="31" t="s">
        <v>10</v>
      </c>
      <c r="J248" s="31" t="s">
        <v>11</v>
      </c>
      <c r="K248" s="31" t="s">
        <v>1015</v>
      </c>
      <c r="L248" s="33">
        <v>4427</v>
      </c>
      <c r="M248" s="150">
        <v>153744.045828</v>
      </c>
      <c r="N248" s="34">
        <v>-127280</v>
      </c>
      <c r="O248" s="34">
        <v>55507.183449264354</v>
      </c>
      <c r="P248" s="30">
        <v>84508.775827999998</v>
      </c>
      <c r="Q248" s="35">
        <v>8684.3204050000004</v>
      </c>
      <c r="R248" s="36">
        <v>0</v>
      </c>
      <c r="S248" s="36">
        <v>797.12624914316325</v>
      </c>
      <c r="T248" s="36">
        <v>8056.8737508568365</v>
      </c>
      <c r="U248" s="37">
        <v>8854.0477452236137</v>
      </c>
      <c r="V248" s="38">
        <v>17538.368150223614</v>
      </c>
      <c r="W248" s="34">
        <v>102047.14397822361</v>
      </c>
      <c r="X248" s="34">
        <v>1494.6117171431833</v>
      </c>
      <c r="Y248" s="33">
        <v>100552.53226108043</v>
      </c>
      <c r="Z248" s="144">
        <v>0</v>
      </c>
      <c r="AA248" s="34">
        <v>8629.4957564572323</v>
      </c>
      <c r="AB248" s="34">
        <v>16865.790979439025</v>
      </c>
      <c r="AC248" s="34">
        <v>55139.97</v>
      </c>
      <c r="AD248" s="34">
        <v>764.33</v>
      </c>
      <c r="AE248" s="34">
        <v>270</v>
      </c>
      <c r="AF248" s="34">
        <v>81669.586735896257</v>
      </c>
      <c r="AG248" s="136">
        <v>30000</v>
      </c>
      <c r="AH248" s="34">
        <v>58044.729999999996</v>
      </c>
      <c r="AI248" s="34">
        <v>0</v>
      </c>
      <c r="AJ248" s="34">
        <v>8506.6</v>
      </c>
      <c r="AK248" s="34">
        <v>8506.6</v>
      </c>
      <c r="AL248" s="34">
        <v>30000</v>
      </c>
      <c r="AM248" s="34">
        <v>49538.13</v>
      </c>
      <c r="AN248" s="34">
        <v>19538.129999999997</v>
      </c>
      <c r="AO248" s="34">
        <v>84508.775827999998</v>
      </c>
      <c r="AP248" s="34">
        <v>56464.045827999995</v>
      </c>
      <c r="AQ248" s="34">
        <v>28044.729999999996</v>
      </c>
      <c r="AR248" s="34">
        <v>-144306</v>
      </c>
      <c r="AS248" s="34">
        <v>17026</v>
      </c>
    </row>
    <row r="249" spans="2:45" s="1" customFormat="1" ht="13.8">
      <c r="B249" s="31" t="s">
        <v>1223</v>
      </c>
      <c r="C249" s="32" t="s">
        <v>591</v>
      </c>
      <c r="D249" s="31" t="s">
        <v>592</v>
      </c>
      <c r="E249" s="31" t="s">
        <v>14</v>
      </c>
      <c r="F249" s="31" t="s">
        <v>15</v>
      </c>
      <c r="G249" s="31" t="s">
        <v>16</v>
      </c>
      <c r="H249" s="31" t="s">
        <v>32</v>
      </c>
      <c r="I249" s="31" t="s">
        <v>10</v>
      </c>
      <c r="J249" s="31" t="s">
        <v>20</v>
      </c>
      <c r="K249" s="31" t="s">
        <v>593</v>
      </c>
      <c r="L249" s="33">
        <v>21732</v>
      </c>
      <c r="M249" s="150">
        <v>414522.98576800007</v>
      </c>
      <c r="N249" s="34">
        <v>1391052.4</v>
      </c>
      <c r="O249" s="34">
        <v>0</v>
      </c>
      <c r="P249" s="30">
        <v>1941854.385768</v>
      </c>
      <c r="Q249" s="35">
        <v>12885.892755000001</v>
      </c>
      <c r="R249" s="36">
        <v>0</v>
      </c>
      <c r="S249" s="36">
        <v>13872.271373719612</v>
      </c>
      <c r="T249" s="36">
        <v>29591.72862628039</v>
      </c>
      <c r="U249" s="37">
        <v>43464.23437976047</v>
      </c>
      <c r="V249" s="38">
        <v>56350.127134760471</v>
      </c>
      <c r="W249" s="34">
        <v>1998204.5129027604</v>
      </c>
      <c r="X249" s="34">
        <v>26010.508825719589</v>
      </c>
      <c r="Y249" s="33">
        <v>1972194.0040770408</v>
      </c>
      <c r="Z249" s="144">
        <v>34063.05252811328</v>
      </c>
      <c r="AA249" s="34">
        <v>102663.90692531741</v>
      </c>
      <c r="AB249" s="34">
        <v>205519.88739418765</v>
      </c>
      <c r="AC249" s="34">
        <v>296186.73</v>
      </c>
      <c r="AD249" s="34">
        <v>5498.7819749579194</v>
      </c>
      <c r="AE249" s="34">
        <v>4787.91</v>
      </c>
      <c r="AF249" s="34">
        <v>648720.26882257627</v>
      </c>
      <c r="AG249" s="136">
        <v>417940</v>
      </c>
      <c r="AH249" s="34">
        <v>417940</v>
      </c>
      <c r="AI249" s="34">
        <v>0</v>
      </c>
      <c r="AJ249" s="34">
        <v>0</v>
      </c>
      <c r="AK249" s="34">
        <v>0</v>
      </c>
      <c r="AL249" s="34">
        <v>417940</v>
      </c>
      <c r="AM249" s="34">
        <v>417940</v>
      </c>
      <c r="AN249" s="34">
        <v>0</v>
      </c>
      <c r="AO249" s="34">
        <v>1941854.385768</v>
      </c>
      <c r="AP249" s="34">
        <v>1941854.385768</v>
      </c>
      <c r="AQ249" s="34">
        <v>0</v>
      </c>
      <c r="AR249" s="34">
        <v>1391052.4</v>
      </c>
      <c r="AS249" s="34">
        <v>0</v>
      </c>
    </row>
    <row r="250" spans="2:45" s="1" customFormat="1" ht="13.8">
      <c r="B250" s="31" t="s">
        <v>1223</v>
      </c>
      <c r="C250" s="32" t="s">
        <v>847</v>
      </c>
      <c r="D250" s="31" t="s">
        <v>848</v>
      </c>
      <c r="E250" s="31" t="s">
        <v>14</v>
      </c>
      <c r="F250" s="31" t="s">
        <v>15</v>
      </c>
      <c r="G250" s="31" t="s">
        <v>16</v>
      </c>
      <c r="H250" s="31" t="s">
        <v>32</v>
      </c>
      <c r="I250" s="31" t="s">
        <v>10</v>
      </c>
      <c r="J250" s="31" t="s">
        <v>11</v>
      </c>
      <c r="K250" s="31" t="s">
        <v>849</v>
      </c>
      <c r="L250" s="33">
        <v>2522</v>
      </c>
      <c r="M250" s="150">
        <v>66736.996863999986</v>
      </c>
      <c r="N250" s="34">
        <v>-45816</v>
      </c>
      <c r="O250" s="34">
        <v>16239.717154767921</v>
      </c>
      <c r="P250" s="30">
        <v>82218.696550399982</v>
      </c>
      <c r="Q250" s="35">
        <v>1458.3701040000001</v>
      </c>
      <c r="R250" s="36">
        <v>0</v>
      </c>
      <c r="S250" s="36">
        <v>0</v>
      </c>
      <c r="T250" s="36">
        <v>5044</v>
      </c>
      <c r="U250" s="37">
        <v>5044.027199786301</v>
      </c>
      <c r="V250" s="38">
        <v>6502.3973037863016</v>
      </c>
      <c r="W250" s="34">
        <v>88721.093854186285</v>
      </c>
      <c r="X250" s="34">
        <v>0</v>
      </c>
      <c r="Y250" s="33">
        <v>88721.093854186285</v>
      </c>
      <c r="Z250" s="144">
        <v>0</v>
      </c>
      <c r="AA250" s="34">
        <v>6333.7153129159597</v>
      </c>
      <c r="AB250" s="34">
        <v>10263.970887514251</v>
      </c>
      <c r="AC250" s="34">
        <v>42211.03</v>
      </c>
      <c r="AD250" s="34">
        <v>854.4410225449426</v>
      </c>
      <c r="AE250" s="34">
        <v>140.22</v>
      </c>
      <c r="AF250" s="34">
        <v>59803.377222975148</v>
      </c>
      <c r="AG250" s="136">
        <v>79017</v>
      </c>
      <c r="AH250" s="34">
        <v>85690.699686399996</v>
      </c>
      <c r="AI250" s="34">
        <v>0</v>
      </c>
      <c r="AJ250" s="34">
        <v>6673.6996863999993</v>
      </c>
      <c r="AK250" s="34">
        <v>6673.6996863999993</v>
      </c>
      <c r="AL250" s="34">
        <v>79017</v>
      </c>
      <c r="AM250" s="34">
        <v>79017</v>
      </c>
      <c r="AN250" s="34">
        <v>0</v>
      </c>
      <c r="AO250" s="34">
        <v>82218.696550399982</v>
      </c>
      <c r="AP250" s="34">
        <v>75544.996863999986</v>
      </c>
      <c r="AQ250" s="34">
        <v>6673.6996863999957</v>
      </c>
      <c r="AR250" s="34">
        <v>-45816</v>
      </c>
      <c r="AS250" s="34">
        <v>0</v>
      </c>
    </row>
    <row r="251" spans="2:45" s="1" customFormat="1" ht="13.8">
      <c r="B251" s="31" t="s">
        <v>1223</v>
      </c>
      <c r="C251" s="32" t="s">
        <v>606</v>
      </c>
      <c r="D251" s="31" t="s">
        <v>607</v>
      </c>
      <c r="E251" s="31" t="s">
        <v>14</v>
      </c>
      <c r="F251" s="31" t="s">
        <v>15</v>
      </c>
      <c r="G251" s="31" t="s">
        <v>16</v>
      </c>
      <c r="H251" s="31" t="s">
        <v>32</v>
      </c>
      <c r="I251" s="31" t="s">
        <v>10</v>
      </c>
      <c r="J251" s="31" t="s">
        <v>22</v>
      </c>
      <c r="K251" s="31" t="s">
        <v>608</v>
      </c>
      <c r="L251" s="33">
        <v>719</v>
      </c>
      <c r="M251" s="150">
        <v>12337.637846999998</v>
      </c>
      <c r="N251" s="34">
        <v>-15394</v>
      </c>
      <c r="O251" s="34">
        <v>2090.0645509697069</v>
      </c>
      <c r="P251" s="30">
        <v>8162.4016316999987</v>
      </c>
      <c r="Q251" s="35">
        <v>573.158817</v>
      </c>
      <c r="R251" s="36">
        <v>0</v>
      </c>
      <c r="S251" s="36">
        <v>0</v>
      </c>
      <c r="T251" s="36">
        <v>1438</v>
      </c>
      <c r="U251" s="37">
        <v>1438.0077544196477</v>
      </c>
      <c r="V251" s="38">
        <v>2011.1665714196477</v>
      </c>
      <c r="W251" s="34">
        <v>10173.568203119647</v>
      </c>
      <c r="X251" s="34">
        <v>0</v>
      </c>
      <c r="Y251" s="33">
        <v>10173.568203119647</v>
      </c>
      <c r="Z251" s="144">
        <v>0</v>
      </c>
      <c r="AA251" s="34">
        <v>1703.5957101068284</v>
      </c>
      <c r="AB251" s="34">
        <v>2346.5235532872143</v>
      </c>
      <c r="AC251" s="34">
        <v>10141.09</v>
      </c>
      <c r="AD251" s="34">
        <v>249</v>
      </c>
      <c r="AE251" s="34">
        <v>0</v>
      </c>
      <c r="AF251" s="34">
        <v>14440.209263394043</v>
      </c>
      <c r="AG251" s="136">
        <v>11266</v>
      </c>
      <c r="AH251" s="34">
        <v>12499.763784700001</v>
      </c>
      <c r="AI251" s="34">
        <v>0</v>
      </c>
      <c r="AJ251" s="34">
        <v>1233.7637846999999</v>
      </c>
      <c r="AK251" s="34">
        <v>1233.7637846999999</v>
      </c>
      <c r="AL251" s="34">
        <v>11266</v>
      </c>
      <c r="AM251" s="34">
        <v>11266</v>
      </c>
      <c r="AN251" s="34">
        <v>0</v>
      </c>
      <c r="AO251" s="34">
        <v>8162.4016316999987</v>
      </c>
      <c r="AP251" s="34">
        <v>6928.6378469999991</v>
      </c>
      <c r="AQ251" s="34">
        <v>1233.7637847000005</v>
      </c>
      <c r="AR251" s="34">
        <v>-15394</v>
      </c>
      <c r="AS251" s="34">
        <v>0</v>
      </c>
    </row>
    <row r="252" spans="2:45" s="1" customFormat="1" ht="13.8">
      <c r="B252" s="31" t="s">
        <v>1223</v>
      </c>
      <c r="C252" s="32" t="s">
        <v>56</v>
      </c>
      <c r="D252" s="31" t="s">
        <v>57</v>
      </c>
      <c r="E252" s="31" t="s">
        <v>14</v>
      </c>
      <c r="F252" s="31" t="s">
        <v>15</v>
      </c>
      <c r="G252" s="31" t="s">
        <v>16</v>
      </c>
      <c r="H252" s="31" t="s">
        <v>32</v>
      </c>
      <c r="I252" s="31" t="s">
        <v>10</v>
      </c>
      <c r="J252" s="31" t="s">
        <v>22</v>
      </c>
      <c r="K252" s="31" t="s">
        <v>58</v>
      </c>
      <c r="L252" s="33">
        <v>524</v>
      </c>
      <c r="M252" s="150">
        <v>8243.4591929999988</v>
      </c>
      <c r="N252" s="34">
        <v>1749</v>
      </c>
      <c r="O252" s="34">
        <v>0</v>
      </c>
      <c r="P252" s="30">
        <v>-2852.5408070000012</v>
      </c>
      <c r="Q252" s="35">
        <v>0</v>
      </c>
      <c r="R252" s="36">
        <v>2852.5408070000012</v>
      </c>
      <c r="S252" s="36">
        <v>0</v>
      </c>
      <c r="T252" s="36">
        <v>-97.521617778236759</v>
      </c>
      <c r="U252" s="37">
        <v>2755.0340456716463</v>
      </c>
      <c r="V252" s="38">
        <v>2755.0340456716463</v>
      </c>
      <c r="W252" s="34">
        <v>2755.0340456716463</v>
      </c>
      <c r="X252" s="34">
        <v>4.5474999999999996E-13</v>
      </c>
      <c r="Y252" s="33">
        <v>2755.0340456716458</v>
      </c>
      <c r="Z252" s="144">
        <v>0</v>
      </c>
      <c r="AA252" s="34">
        <v>523.55370452771831</v>
      </c>
      <c r="AB252" s="34">
        <v>2192.5266884587204</v>
      </c>
      <c r="AC252" s="34">
        <v>9323.630000000001</v>
      </c>
      <c r="AD252" s="34">
        <v>0</v>
      </c>
      <c r="AE252" s="34">
        <v>0</v>
      </c>
      <c r="AF252" s="34">
        <v>12039.710392986439</v>
      </c>
      <c r="AG252" s="136">
        <v>18300</v>
      </c>
      <c r="AH252" s="34">
        <v>18300</v>
      </c>
      <c r="AI252" s="34">
        <v>0</v>
      </c>
      <c r="AJ252" s="34">
        <v>0</v>
      </c>
      <c r="AK252" s="34">
        <v>0</v>
      </c>
      <c r="AL252" s="34">
        <v>18300</v>
      </c>
      <c r="AM252" s="34">
        <v>18300</v>
      </c>
      <c r="AN252" s="34">
        <v>0</v>
      </c>
      <c r="AO252" s="34">
        <v>-2852.5408070000012</v>
      </c>
      <c r="AP252" s="34">
        <v>-2852.5408070000012</v>
      </c>
      <c r="AQ252" s="34">
        <v>0</v>
      </c>
      <c r="AR252" s="34">
        <v>1749</v>
      </c>
      <c r="AS252" s="34">
        <v>0</v>
      </c>
    </row>
    <row r="253" spans="2:45" s="1" customFormat="1" ht="13.8">
      <c r="B253" s="31" t="s">
        <v>1223</v>
      </c>
      <c r="C253" s="32" t="s">
        <v>672</v>
      </c>
      <c r="D253" s="31" t="s">
        <v>673</v>
      </c>
      <c r="E253" s="31" t="s">
        <v>14</v>
      </c>
      <c r="F253" s="31" t="s">
        <v>15</v>
      </c>
      <c r="G253" s="31" t="s">
        <v>16</v>
      </c>
      <c r="H253" s="31" t="s">
        <v>32</v>
      </c>
      <c r="I253" s="31" t="s">
        <v>10</v>
      </c>
      <c r="J253" s="31" t="s">
        <v>11</v>
      </c>
      <c r="K253" s="31" t="s">
        <v>169</v>
      </c>
      <c r="L253" s="33">
        <v>4978</v>
      </c>
      <c r="M253" s="150">
        <v>580863.64631700004</v>
      </c>
      <c r="N253" s="34">
        <v>-642175.31999999995</v>
      </c>
      <c r="O253" s="34">
        <v>274796.55526733492</v>
      </c>
      <c r="P253" s="30">
        <v>134672.69094870007</v>
      </c>
      <c r="Q253" s="35">
        <v>7422.4973060000002</v>
      </c>
      <c r="R253" s="36">
        <v>0</v>
      </c>
      <c r="S253" s="36">
        <v>2122.8251291436723</v>
      </c>
      <c r="T253" s="36">
        <v>110337.88483725366</v>
      </c>
      <c r="U253" s="37">
        <v>112461.31641113928</v>
      </c>
      <c r="V253" s="38">
        <v>119883.81371713929</v>
      </c>
      <c r="W253" s="34">
        <v>254556.50466583937</v>
      </c>
      <c r="X253" s="34">
        <v>138539.13611777854</v>
      </c>
      <c r="Y253" s="33">
        <v>116017.36854806084</v>
      </c>
      <c r="Z253" s="144">
        <v>0</v>
      </c>
      <c r="AA253" s="34">
        <v>172573.54569368754</v>
      </c>
      <c r="AB253" s="34">
        <v>160392.60894250413</v>
      </c>
      <c r="AC253" s="34">
        <v>42240.42</v>
      </c>
      <c r="AD253" s="34">
        <v>12756.514724999995</v>
      </c>
      <c r="AE253" s="34">
        <v>51202.25</v>
      </c>
      <c r="AF253" s="34">
        <v>439165.33936119167</v>
      </c>
      <c r="AG253" s="136">
        <v>257541</v>
      </c>
      <c r="AH253" s="34">
        <v>315627.36463169998</v>
      </c>
      <c r="AI253" s="34">
        <v>0</v>
      </c>
      <c r="AJ253" s="34">
        <v>58086.364631700009</v>
      </c>
      <c r="AK253" s="34">
        <v>58086.364631700009</v>
      </c>
      <c r="AL253" s="34">
        <v>257541</v>
      </c>
      <c r="AM253" s="34">
        <v>257541</v>
      </c>
      <c r="AN253" s="34">
        <v>0</v>
      </c>
      <c r="AO253" s="34">
        <v>134672.69094870007</v>
      </c>
      <c r="AP253" s="34">
        <v>76586.326317000057</v>
      </c>
      <c r="AQ253" s="34">
        <v>58086.364631700009</v>
      </c>
      <c r="AR253" s="34">
        <v>-642175.31999999995</v>
      </c>
      <c r="AS253" s="34">
        <v>0</v>
      </c>
    </row>
    <row r="254" spans="2:45" s="1" customFormat="1" ht="13.8">
      <c r="B254" s="31" t="s">
        <v>1223</v>
      </c>
      <c r="C254" s="32" t="s">
        <v>716</v>
      </c>
      <c r="D254" s="31" t="s">
        <v>717</v>
      </c>
      <c r="E254" s="31" t="s">
        <v>14</v>
      </c>
      <c r="F254" s="31" t="s">
        <v>15</v>
      </c>
      <c r="G254" s="31" t="s">
        <v>16</v>
      </c>
      <c r="H254" s="31" t="s">
        <v>32</v>
      </c>
      <c r="I254" s="31" t="s">
        <v>10</v>
      </c>
      <c r="J254" s="31" t="s">
        <v>11</v>
      </c>
      <c r="K254" s="31" t="s">
        <v>718</v>
      </c>
      <c r="L254" s="33">
        <v>1492</v>
      </c>
      <c r="M254" s="150">
        <v>60327.602360000004</v>
      </c>
      <c r="N254" s="34">
        <v>-8929</v>
      </c>
      <c r="O254" s="34">
        <v>816.16754456289482</v>
      </c>
      <c r="P254" s="30">
        <v>69598.362596000006</v>
      </c>
      <c r="Q254" s="35">
        <v>4416.587356</v>
      </c>
      <c r="R254" s="36">
        <v>0</v>
      </c>
      <c r="S254" s="36">
        <v>1440.6531657148389</v>
      </c>
      <c r="T254" s="36">
        <v>1543.3468342851611</v>
      </c>
      <c r="U254" s="37">
        <v>2984.0160912296437</v>
      </c>
      <c r="V254" s="38">
        <v>7400.6034472296433</v>
      </c>
      <c r="W254" s="34">
        <v>76998.966043229651</v>
      </c>
      <c r="X254" s="34">
        <v>2701.2246857148421</v>
      </c>
      <c r="Y254" s="33">
        <v>74297.741357514809</v>
      </c>
      <c r="Z254" s="144">
        <v>0</v>
      </c>
      <c r="AA254" s="34">
        <v>1050.451417654567</v>
      </c>
      <c r="AB254" s="34">
        <v>9015.2083005489621</v>
      </c>
      <c r="AC254" s="34">
        <v>27109.57</v>
      </c>
      <c r="AD254" s="34">
        <v>1490.1038631749998</v>
      </c>
      <c r="AE254" s="34">
        <v>1330.01</v>
      </c>
      <c r="AF254" s="34">
        <v>39995.343581378525</v>
      </c>
      <c r="AG254" s="136">
        <v>19140</v>
      </c>
      <c r="AH254" s="34">
        <v>25172.760236000002</v>
      </c>
      <c r="AI254" s="34">
        <v>0</v>
      </c>
      <c r="AJ254" s="34">
        <v>6032.760236000001</v>
      </c>
      <c r="AK254" s="34">
        <v>6032.760236000001</v>
      </c>
      <c r="AL254" s="34">
        <v>19140</v>
      </c>
      <c r="AM254" s="34">
        <v>19140</v>
      </c>
      <c r="AN254" s="34">
        <v>0</v>
      </c>
      <c r="AO254" s="34">
        <v>69598.362596000006</v>
      </c>
      <c r="AP254" s="34">
        <v>63565.602360000004</v>
      </c>
      <c r="AQ254" s="34">
        <v>6032.7602360000019</v>
      </c>
      <c r="AR254" s="34">
        <v>-8929</v>
      </c>
      <c r="AS254" s="34">
        <v>0</v>
      </c>
    </row>
    <row r="255" spans="2:45" s="1" customFormat="1" ht="13.8">
      <c r="B255" s="31" t="s">
        <v>1223</v>
      </c>
      <c r="C255" s="32" t="s">
        <v>817</v>
      </c>
      <c r="D255" s="31" t="s">
        <v>818</v>
      </c>
      <c r="E255" s="31" t="s">
        <v>14</v>
      </c>
      <c r="F255" s="31" t="s">
        <v>15</v>
      </c>
      <c r="G255" s="31" t="s">
        <v>16</v>
      </c>
      <c r="H255" s="31" t="s">
        <v>32</v>
      </c>
      <c r="I255" s="31" t="s">
        <v>10</v>
      </c>
      <c r="J255" s="31" t="s">
        <v>11</v>
      </c>
      <c r="K255" s="31" t="s">
        <v>819</v>
      </c>
      <c r="L255" s="33">
        <v>1360</v>
      </c>
      <c r="M255" s="150">
        <v>33296.718073999997</v>
      </c>
      <c r="N255" s="34">
        <v>3495</v>
      </c>
      <c r="O255" s="34">
        <v>0</v>
      </c>
      <c r="P255" s="30">
        <v>57539.718074000004</v>
      </c>
      <c r="Q255" s="35">
        <v>699.90817300000003</v>
      </c>
      <c r="R255" s="36">
        <v>0</v>
      </c>
      <c r="S255" s="36">
        <v>103.96491885718277</v>
      </c>
      <c r="T255" s="36">
        <v>2616.035081142817</v>
      </c>
      <c r="U255" s="37">
        <v>2720.0146676087907</v>
      </c>
      <c r="V255" s="38">
        <v>3419.9228406087905</v>
      </c>
      <c r="W255" s="34">
        <v>60959.640914608797</v>
      </c>
      <c r="X255" s="34">
        <v>194.93422285718407</v>
      </c>
      <c r="Y255" s="33">
        <v>60764.706691751613</v>
      </c>
      <c r="Z255" s="144">
        <v>0</v>
      </c>
      <c r="AA255" s="34">
        <v>2150.9897494104503</v>
      </c>
      <c r="AB255" s="34">
        <v>5947.0771919342542</v>
      </c>
      <c r="AC255" s="34">
        <v>22645.119999999999</v>
      </c>
      <c r="AD255" s="34">
        <v>985.42265910039987</v>
      </c>
      <c r="AE255" s="34">
        <v>50.51</v>
      </c>
      <c r="AF255" s="34">
        <v>31779.119600445105</v>
      </c>
      <c r="AG255" s="136">
        <v>20748</v>
      </c>
      <c r="AH255" s="34">
        <v>20748</v>
      </c>
      <c r="AI255" s="34">
        <v>0</v>
      </c>
      <c r="AJ255" s="34">
        <v>0</v>
      </c>
      <c r="AK255" s="34">
        <v>0</v>
      </c>
      <c r="AL255" s="34">
        <v>20748</v>
      </c>
      <c r="AM255" s="34">
        <v>20748</v>
      </c>
      <c r="AN255" s="34">
        <v>0</v>
      </c>
      <c r="AO255" s="34">
        <v>57539.718074000004</v>
      </c>
      <c r="AP255" s="34">
        <v>57539.718074000004</v>
      </c>
      <c r="AQ255" s="34">
        <v>0</v>
      </c>
      <c r="AR255" s="34">
        <v>3495</v>
      </c>
      <c r="AS255" s="34">
        <v>0</v>
      </c>
    </row>
    <row r="256" spans="2:45" s="1" customFormat="1" ht="13.8">
      <c r="B256" s="31" t="s">
        <v>1223</v>
      </c>
      <c r="C256" s="32" t="s">
        <v>1121</v>
      </c>
      <c r="D256" s="31" t="s">
        <v>1122</v>
      </c>
      <c r="E256" s="31" t="s">
        <v>14</v>
      </c>
      <c r="F256" s="31" t="s">
        <v>15</v>
      </c>
      <c r="G256" s="31" t="s">
        <v>16</v>
      </c>
      <c r="H256" s="31" t="s">
        <v>32</v>
      </c>
      <c r="I256" s="31" t="s">
        <v>10</v>
      </c>
      <c r="J256" s="31" t="s">
        <v>19</v>
      </c>
      <c r="K256" s="31" t="s">
        <v>1123</v>
      </c>
      <c r="L256" s="33">
        <v>5252</v>
      </c>
      <c r="M256" s="150">
        <v>499436.71908100002</v>
      </c>
      <c r="N256" s="34">
        <v>-273972</v>
      </c>
      <c r="O256" s="34">
        <v>112921.49655392277</v>
      </c>
      <c r="P256" s="30">
        <v>-51448.609010899963</v>
      </c>
      <c r="Q256" s="35">
        <v>6606.4907469999998</v>
      </c>
      <c r="R256" s="36">
        <v>51448.609010899963</v>
      </c>
      <c r="S256" s="36">
        <v>4379.9738548588248</v>
      </c>
      <c r="T256" s="36">
        <v>89974.100234700221</v>
      </c>
      <c r="U256" s="37">
        <v>145803.46934189883</v>
      </c>
      <c r="V256" s="38">
        <v>152409.96008889884</v>
      </c>
      <c r="W256" s="34">
        <v>152409.96008889884</v>
      </c>
      <c r="X256" s="34">
        <v>118359.93390778161</v>
      </c>
      <c r="Y256" s="33">
        <v>34050.026181117224</v>
      </c>
      <c r="Z256" s="144">
        <v>398335.88959119673</v>
      </c>
      <c r="AA256" s="34">
        <v>70847.378273668175</v>
      </c>
      <c r="AB256" s="34">
        <v>153555.61053990564</v>
      </c>
      <c r="AC256" s="34">
        <v>68745.899999999994</v>
      </c>
      <c r="AD256" s="34">
        <v>10675.356771456767</v>
      </c>
      <c r="AE256" s="34">
        <v>21527.72</v>
      </c>
      <c r="AF256" s="34">
        <v>723687.85517622728</v>
      </c>
      <c r="AG256" s="136">
        <v>98044</v>
      </c>
      <c r="AH256" s="34">
        <v>147987.67190810002</v>
      </c>
      <c r="AI256" s="34">
        <v>0</v>
      </c>
      <c r="AJ256" s="34">
        <v>49943.671908100005</v>
      </c>
      <c r="AK256" s="34">
        <v>49943.671908100005</v>
      </c>
      <c r="AL256" s="34">
        <v>98044</v>
      </c>
      <c r="AM256" s="34">
        <v>98044</v>
      </c>
      <c r="AN256" s="34">
        <v>0</v>
      </c>
      <c r="AO256" s="34">
        <v>-51448.609010899963</v>
      </c>
      <c r="AP256" s="34">
        <v>-101392.28091899997</v>
      </c>
      <c r="AQ256" s="34">
        <v>49943.671908100005</v>
      </c>
      <c r="AR256" s="34">
        <v>-273972</v>
      </c>
      <c r="AS256" s="34">
        <v>0</v>
      </c>
    </row>
    <row r="257" spans="2:45" s="1" customFormat="1" ht="13.8">
      <c r="B257" s="31" t="s">
        <v>1223</v>
      </c>
      <c r="C257" s="32" t="s">
        <v>853</v>
      </c>
      <c r="D257" s="31" t="s">
        <v>854</v>
      </c>
      <c r="E257" s="31" t="s">
        <v>14</v>
      </c>
      <c r="F257" s="31" t="s">
        <v>15</v>
      </c>
      <c r="G257" s="31" t="s">
        <v>16</v>
      </c>
      <c r="H257" s="31" t="s">
        <v>32</v>
      </c>
      <c r="I257" s="31" t="s">
        <v>14</v>
      </c>
      <c r="J257" s="31" t="s">
        <v>46</v>
      </c>
      <c r="K257" s="31" t="s">
        <v>32</v>
      </c>
      <c r="L257" s="33">
        <v>125273</v>
      </c>
      <c r="M257" s="150">
        <v>5361169.4365889989</v>
      </c>
      <c r="N257" s="34">
        <v>-6224083</v>
      </c>
      <c r="O257" s="34">
        <v>3673952.6554252841</v>
      </c>
      <c r="P257" s="30">
        <v>3470405.4365889989</v>
      </c>
      <c r="Q257" s="35">
        <v>346267.645127</v>
      </c>
      <c r="R257" s="36">
        <v>0</v>
      </c>
      <c r="S257" s="36">
        <v>100738.83959889584</v>
      </c>
      <c r="T257" s="36">
        <v>149807.16040110416</v>
      </c>
      <c r="U257" s="37">
        <v>250547.35107011476</v>
      </c>
      <c r="V257" s="38">
        <v>596814.9961971147</v>
      </c>
      <c r="W257" s="34">
        <v>4067220.4327861136</v>
      </c>
      <c r="X257" s="34">
        <v>188885.32424789574</v>
      </c>
      <c r="Y257" s="33">
        <v>3878335.1085382178</v>
      </c>
      <c r="Z257" s="144">
        <v>9439.9254828004905</v>
      </c>
      <c r="AA257" s="34">
        <v>522362.18415687239</v>
      </c>
      <c r="AB257" s="34">
        <v>1358972.358408743</v>
      </c>
      <c r="AC257" s="34">
        <v>837948.71000000008</v>
      </c>
      <c r="AD257" s="34">
        <v>112076.9307280942</v>
      </c>
      <c r="AE257" s="34">
        <v>69593.95</v>
      </c>
      <c r="AF257" s="34">
        <v>2910394.0587765104</v>
      </c>
      <c r="AG257" s="136">
        <v>6350357</v>
      </c>
      <c r="AH257" s="34">
        <v>6350357</v>
      </c>
      <c r="AI257" s="34">
        <v>2028131</v>
      </c>
      <c r="AJ257" s="34">
        <v>2028131</v>
      </c>
      <c r="AK257" s="34">
        <v>0</v>
      </c>
      <c r="AL257" s="34">
        <v>4322226</v>
      </c>
      <c r="AM257" s="34">
        <v>4322226</v>
      </c>
      <c r="AN257" s="34">
        <v>0</v>
      </c>
      <c r="AO257" s="34">
        <v>3470405.4365889989</v>
      </c>
      <c r="AP257" s="34">
        <v>3470405.4365889989</v>
      </c>
      <c r="AQ257" s="34">
        <v>0</v>
      </c>
      <c r="AR257" s="34">
        <v>-6224083</v>
      </c>
      <c r="AS257" s="34">
        <v>0</v>
      </c>
    </row>
    <row r="258" spans="2:45" s="1" customFormat="1" ht="13.8">
      <c r="B258" s="31" t="s">
        <v>1223</v>
      </c>
      <c r="C258" s="32" t="s">
        <v>878</v>
      </c>
      <c r="D258" s="31" t="s">
        <v>879</v>
      </c>
      <c r="E258" s="31" t="s">
        <v>14</v>
      </c>
      <c r="F258" s="31" t="s">
        <v>15</v>
      </c>
      <c r="G258" s="31" t="s">
        <v>16</v>
      </c>
      <c r="H258" s="31" t="s">
        <v>32</v>
      </c>
      <c r="I258" s="31" t="s">
        <v>10</v>
      </c>
      <c r="J258" s="31" t="s">
        <v>11</v>
      </c>
      <c r="K258" s="31" t="s">
        <v>880</v>
      </c>
      <c r="L258" s="33">
        <v>1300</v>
      </c>
      <c r="M258" s="150">
        <v>29398.460149999999</v>
      </c>
      <c r="N258" s="34">
        <v>3562</v>
      </c>
      <c r="O258" s="34">
        <v>0</v>
      </c>
      <c r="P258" s="30">
        <v>47507.460149999999</v>
      </c>
      <c r="Q258" s="35">
        <v>0</v>
      </c>
      <c r="R258" s="36">
        <v>0</v>
      </c>
      <c r="S258" s="36">
        <v>0</v>
      </c>
      <c r="T258" s="36">
        <v>2600</v>
      </c>
      <c r="U258" s="37">
        <v>2600.0140205084031</v>
      </c>
      <c r="V258" s="38">
        <v>2600.0140205084031</v>
      </c>
      <c r="W258" s="34">
        <v>50107.474170508402</v>
      </c>
      <c r="X258" s="34">
        <v>0</v>
      </c>
      <c r="Y258" s="33">
        <v>50107.474170508402</v>
      </c>
      <c r="Z258" s="144">
        <v>0</v>
      </c>
      <c r="AA258" s="34">
        <v>3247.110371814179</v>
      </c>
      <c r="AB258" s="34">
        <v>5348.9022988352863</v>
      </c>
      <c r="AC258" s="34">
        <v>22646.82</v>
      </c>
      <c r="AD258" s="34">
        <v>127.69115308889999</v>
      </c>
      <c r="AE258" s="34">
        <v>0</v>
      </c>
      <c r="AF258" s="34">
        <v>31370.523823738364</v>
      </c>
      <c r="AG258" s="136">
        <v>5984</v>
      </c>
      <c r="AH258" s="34">
        <v>14547</v>
      </c>
      <c r="AI258" s="34">
        <v>0</v>
      </c>
      <c r="AJ258" s="34">
        <v>0</v>
      </c>
      <c r="AK258" s="34">
        <v>0</v>
      </c>
      <c r="AL258" s="34">
        <v>5984</v>
      </c>
      <c r="AM258" s="34">
        <v>14547</v>
      </c>
      <c r="AN258" s="34">
        <v>8563</v>
      </c>
      <c r="AO258" s="34">
        <v>47507.460149999999</v>
      </c>
      <c r="AP258" s="34">
        <v>38944.460149999999</v>
      </c>
      <c r="AQ258" s="34">
        <v>8563</v>
      </c>
      <c r="AR258" s="34">
        <v>3562</v>
      </c>
      <c r="AS258" s="34">
        <v>0</v>
      </c>
    </row>
    <row r="259" spans="2:45" s="1" customFormat="1" ht="13.8">
      <c r="B259" s="31" t="s">
        <v>1223</v>
      </c>
      <c r="C259" s="32" t="s">
        <v>245</v>
      </c>
      <c r="D259" s="31" t="s">
        <v>246</v>
      </c>
      <c r="E259" s="31" t="s">
        <v>14</v>
      </c>
      <c r="F259" s="31" t="s">
        <v>15</v>
      </c>
      <c r="G259" s="31" t="s">
        <v>16</v>
      </c>
      <c r="H259" s="31" t="s">
        <v>32</v>
      </c>
      <c r="I259" s="31" t="s">
        <v>10</v>
      </c>
      <c r="J259" s="31" t="s">
        <v>22</v>
      </c>
      <c r="K259" s="31" t="s">
        <v>247</v>
      </c>
      <c r="L259" s="33">
        <v>142</v>
      </c>
      <c r="M259" s="150">
        <v>2460.3946109999997</v>
      </c>
      <c r="N259" s="34">
        <v>3116</v>
      </c>
      <c r="O259" s="34">
        <v>0</v>
      </c>
      <c r="P259" s="30">
        <v>6283.3946109999997</v>
      </c>
      <c r="Q259" s="35">
        <v>0</v>
      </c>
      <c r="R259" s="36">
        <v>0</v>
      </c>
      <c r="S259" s="36">
        <v>0</v>
      </c>
      <c r="T259" s="36">
        <v>284</v>
      </c>
      <c r="U259" s="37">
        <v>284.00153147091783</v>
      </c>
      <c r="V259" s="38">
        <v>284.00153147091783</v>
      </c>
      <c r="W259" s="34">
        <v>6567.3961424709178</v>
      </c>
      <c r="X259" s="34">
        <v>0</v>
      </c>
      <c r="Y259" s="33">
        <v>6567.3961424709178</v>
      </c>
      <c r="Z259" s="144">
        <v>0</v>
      </c>
      <c r="AA259" s="34">
        <v>353.81873337174807</v>
      </c>
      <c r="AB259" s="34">
        <v>388.19794729324923</v>
      </c>
      <c r="AC259" s="34">
        <v>2916.49</v>
      </c>
      <c r="AD259" s="34">
        <v>0</v>
      </c>
      <c r="AE259" s="34">
        <v>0</v>
      </c>
      <c r="AF259" s="34">
        <v>3658.506680664997</v>
      </c>
      <c r="AG259" s="136">
        <v>2385</v>
      </c>
      <c r="AH259" s="34">
        <v>2385</v>
      </c>
      <c r="AI259" s="34">
        <v>585</v>
      </c>
      <c r="AJ259" s="34">
        <v>585</v>
      </c>
      <c r="AK259" s="34">
        <v>0</v>
      </c>
      <c r="AL259" s="34">
        <v>1800</v>
      </c>
      <c r="AM259" s="34">
        <v>1800</v>
      </c>
      <c r="AN259" s="34">
        <v>0</v>
      </c>
      <c r="AO259" s="34">
        <v>6283.3946109999997</v>
      </c>
      <c r="AP259" s="34">
        <v>6283.3946109999997</v>
      </c>
      <c r="AQ259" s="34">
        <v>0</v>
      </c>
      <c r="AR259" s="34">
        <v>3116</v>
      </c>
      <c r="AS259" s="34">
        <v>0</v>
      </c>
    </row>
    <row r="260" spans="2:45" s="1" customFormat="1" ht="13.8">
      <c r="B260" s="31" t="s">
        <v>1223</v>
      </c>
      <c r="C260" s="32" t="s">
        <v>814</v>
      </c>
      <c r="D260" s="31" t="s">
        <v>815</v>
      </c>
      <c r="E260" s="31" t="s">
        <v>14</v>
      </c>
      <c r="F260" s="31" t="s">
        <v>15</v>
      </c>
      <c r="G260" s="31" t="s">
        <v>16</v>
      </c>
      <c r="H260" s="31" t="s">
        <v>32</v>
      </c>
      <c r="I260" s="31" t="s">
        <v>10</v>
      </c>
      <c r="J260" s="31" t="s">
        <v>19</v>
      </c>
      <c r="K260" s="31" t="s">
        <v>816</v>
      </c>
      <c r="L260" s="33">
        <v>7092</v>
      </c>
      <c r="M260" s="150">
        <v>106788.848682</v>
      </c>
      <c r="N260" s="34">
        <v>-193104</v>
      </c>
      <c r="O260" s="34">
        <v>169434.37605311317</v>
      </c>
      <c r="P260" s="30">
        <v>-17196.910449800009</v>
      </c>
      <c r="Q260" s="35">
        <v>2138.7282140000002</v>
      </c>
      <c r="R260" s="36">
        <v>17196.910449800009</v>
      </c>
      <c r="S260" s="36">
        <v>1649.1923302863474</v>
      </c>
      <c r="T260" s="36">
        <v>150846.09575331316</v>
      </c>
      <c r="U260" s="37">
        <v>169693.1135991285</v>
      </c>
      <c r="V260" s="38">
        <v>171831.8418131285</v>
      </c>
      <c r="W260" s="34">
        <v>171831.8418131285</v>
      </c>
      <c r="X260" s="34">
        <v>171830.9267473995</v>
      </c>
      <c r="Y260" s="33">
        <v>0.9150657290010713</v>
      </c>
      <c r="Z260" s="144">
        <v>0</v>
      </c>
      <c r="AA260" s="34">
        <v>11447.000343646494</v>
      </c>
      <c r="AB260" s="34">
        <v>50659.828149296627</v>
      </c>
      <c r="AC260" s="34">
        <v>125554.49</v>
      </c>
      <c r="AD260" s="34">
        <v>81.442826999999937</v>
      </c>
      <c r="AE260" s="34">
        <v>206</v>
      </c>
      <c r="AF260" s="34">
        <v>187948.76131994312</v>
      </c>
      <c r="AG260" s="136">
        <v>4286</v>
      </c>
      <c r="AH260" s="34">
        <v>88641.240868199995</v>
      </c>
      <c r="AI260" s="34">
        <v>0</v>
      </c>
      <c r="AJ260" s="34">
        <v>10678.884868200001</v>
      </c>
      <c r="AK260" s="34">
        <v>10678.884868200001</v>
      </c>
      <c r="AL260" s="34">
        <v>4286</v>
      </c>
      <c r="AM260" s="34">
        <v>77962.356</v>
      </c>
      <c r="AN260" s="34">
        <v>73676.356</v>
      </c>
      <c r="AO260" s="34">
        <v>-17196.910449800009</v>
      </c>
      <c r="AP260" s="34">
        <v>-101552.15131800002</v>
      </c>
      <c r="AQ260" s="34">
        <v>84355.240868199995</v>
      </c>
      <c r="AR260" s="34">
        <v>-193104</v>
      </c>
      <c r="AS260" s="34">
        <v>0</v>
      </c>
    </row>
    <row r="261" spans="2:45" s="1" customFormat="1" ht="13.8">
      <c r="B261" s="31" t="s">
        <v>1223</v>
      </c>
      <c r="C261" s="32" t="s">
        <v>866</v>
      </c>
      <c r="D261" s="31" t="s">
        <v>867</v>
      </c>
      <c r="E261" s="31" t="s">
        <v>14</v>
      </c>
      <c r="F261" s="31" t="s">
        <v>15</v>
      </c>
      <c r="G261" s="31" t="s">
        <v>16</v>
      </c>
      <c r="H261" s="31" t="s">
        <v>32</v>
      </c>
      <c r="I261" s="31" t="s">
        <v>10</v>
      </c>
      <c r="J261" s="31" t="s">
        <v>22</v>
      </c>
      <c r="K261" s="31" t="s">
        <v>868</v>
      </c>
      <c r="L261" s="33">
        <v>831</v>
      </c>
      <c r="M261" s="150">
        <v>14084.722683</v>
      </c>
      <c r="N261" s="34">
        <v>-37824</v>
      </c>
      <c r="O261" s="34">
        <v>21690.738072741751</v>
      </c>
      <c r="P261" s="30">
        <v>-7837.277317</v>
      </c>
      <c r="Q261" s="35">
        <v>599.93005300000004</v>
      </c>
      <c r="R261" s="36">
        <v>7837.277317</v>
      </c>
      <c r="S261" s="36">
        <v>0</v>
      </c>
      <c r="T261" s="36">
        <v>17349.836778342706</v>
      </c>
      <c r="U261" s="37">
        <v>25187.249916936868</v>
      </c>
      <c r="V261" s="38">
        <v>25787.179969936868</v>
      </c>
      <c r="W261" s="34">
        <v>25787.179969936868</v>
      </c>
      <c r="X261" s="34">
        <v>21090.808019741751</v>
      </c>
      <c r="Y261" s="33">
        <v>4696.3719501951164</v>
      </c>
      <c r="Z261" s="144">
        <v>0</v>
      </c>
      <c r="AA261" s="34">
        <v>1549.9121375207167</v>
      </c>
      <c r="AB261" s="34">
        <v>5114.6694365913781</v>
      </c>
      <c r="AC261" s="34">
        <v>11581.52</v>
      </c>
      <c r="AD261" s="34">
        <v>449.37552315629995</v>
      </c>
      <c r="AE261" s="34">
        <v>0</v>
      </c>
      <c r="AF261" s="34">
        <v>18695.477097268395</v>
      </c>
      <c r="AG261" s="136">
        <v>14602</v>
      </c>
      <c r="AH261" s="34">
        <v>15902</v>
      </c>
      <c r="AI261" s="34">
        <v>0</v>
      </c>
      <c r="AJ261" s="34">
        <v>1300</v>
      </c>
      <c r="AK261" s="34">
        <v>1300</v>
      </c>
      <c r="AL261" s="34">
        <v>14602</v>
      </c>
      <c r="AM261" s="34">
        <v>14602</v>
      </c>
      <c r="AN261" s="34">
        <v>0</v>
      </c>
      <c r="AO261" s="34">
        <v>-7837.277317</v>
      </c>
      <c r="AP261" s="34">
        <v>-9137.277317</v>
      </c>
      <c r="AQ261" s="34">
        <v>1300</v>
      </c>
      <c r="AR261" s="34">
        <v>-37824</v>
      </c>
      <c r="AS261" s="34">
        <v>0</v>
      </c>
    </row>
    <row r="262" spans="2:45" s="1" customFormat="1" ht="13.8">
      <c r="B262" s="31" t="s">
        <v>1223</v>
      </c>
      <c r="C262" s="32" t="s">
        <v>372</v>
      </c>
      <c r="D262" s="31" t="s">
        <v>373</v>
      </c>
      <c r="E262" s="31" t="s">
        <v>14</v>
      </c>
      <c r="F262" s="31" t="s">
        <v>15</v>
      </c>
      <c r="G262" s="31" t="s">
        <v>16</v>
      </c>
      <c r="H262" s="31" t="s">
        <v>32</v>
      </c>
      <c r="I262" s="31" t="s">
        <v>10</v>
      </c>
      <c r="J262" s="31" t="s">
        <v>21</v>
      </c>
      <c r="K262" s="31" t="s">
        <v>374</v>
      </c>
      <c r="L262" s="33">
        <v>14525</v>
      </c>
      <c r="M262" s="150">
        <v>438740.33110499999</v>
      </c>
      <c r="N262" s="34">
        <v>-294785</v>
      </c>
      <c r="O262" s="34">
        <v>141367.56003186046</v>
      </c>
      <c r="P262" s="30">
        <v>384462.08110499999</v>
      </c>
      <c r="Q262" s="35">
        <v>21904.013912999999</v>
      </c>
      <c r="R262" s="36">
        <v>0</v>
      </c>
      <c r="S262" s="36">
        <v>13455.366891433738</v>
      </c>
      <c r="T262" s="36">
        <v>15594.633108566262</v>
      </c>
      <c r="U262" s="37">
        <v>29050.156652218888</v>
      </c>
      <c r="V262" s="38">
        <v>50954.170565218883</v>
      </c>
      <c r="W262" s="34">
        <v>435416.25167021889</v>
      </c>
      <c r="X262" s="34">
        <v>25228.81292143371</v>
      </c>
      <c r="Y262" s="33">
        <v>410187.43874878518</v>
      </c>
      <c r="Z262" s="144">
        <v>78571.152500444456</v>
      </c>
      <c r="AA262" s="34">
        <v>25555.365833197578</v>
      </c>
      <c r="AB262" s="34">
        <v>74489.641308606879</v>
      </c>
      <c r="AC262" s="34">
        <v>237240.36000000002</v>
      </c>
      <c r="AD262" s="34">
        <v>10214.503523407882</v>
      </c>
      <c r="AE262" s="34">
        <v>3677.66</v>
      </c>
      <c r="AF262" s="34">
        <v>429748.68316565681</v>
      </c>
      <c r="AG262" s="136">
        <v>235775</v>
      </c>
      <c r="AH262" s="34">
        <v>287512.75</v>
      </c>
      <c r="AI262" s="34">
        <v>123816</v>
      </c>
      <c r="AJ262" s="34">
        <v>123816</v>
      </c>
      <c r="AK262" s="34">
        <v>0</v>
      </c>
      <c r="AL262" s="34">
        <v>111959</v>
      </c>
      <c r="AM262" s="34">
        <v>163696.75</v>
      </c>
      <c r="AN262" s="34">
        <v>51737.75</v>
      </c>
      <c r="AO262" s="34">
        <v>384462.08110499999</v>
      </c>
      <c r="AP262" s="34">
        <v>332724.33110499999</v>
      </c>
      <c r="AQ262" s="34">
        <v>51737.75</v>
      </c>
      <c r="AR262" s="34">
        <v>-294785</v>
      </c>
      <c r="AS262" s="34">
        <v>0</v>
      </c>
    </row>
    <row r="263" spans="2:45" s="1" customFormat="1" ht="13.8">
      <c r="B263" s="31" t="s">
        <v>1223</v>
      </c>
      <c r="C263" s="32" t="s">
        <v>600</v>
      </c>
      <c r="D263" s="31" t="s">
        <v>601</v>
      </c>
      <c r="E263" s="31" t="s">
        <v>14</v>
      </c>
      <c r="F263" s="31" t="s">
        <v>15</v>
      </c>
      <c r="G263" s="31" t="s">
        <v>16</v>
      </c>
      <c r="H263" s="31" t="s">
        <v>32</v>
      </c>
      <c r="I263" s="31" t="s">
        <v>10</v>
      </c>
      <c r="J263" s="31" t="s">
        <v>11</v>
      </c>
      <c r="K263" s="31" t="s">
        <v>602</v>
      </c>
      <c r="L263" s="33">
        <v>1572</v>
      </c>
      <c r="M263" s="150">
        <v>291382.26304499997</v>
      </c>
      <c r="N263" s="34">
        <v>-411348</v>
      </c>
      <c r="O263" s="34">
        <v>374726.3473085835</v>
      </c>
      <c r="P263" s="30">
        <v>31792.489349499985</v>
      </c>
      <c r="Q263" s="35">
        <v>9581.0556030000007</v>
      </c>
      <c r="R263" s="36">
        <v>0</v>
      </c>
      <c r="S263" s="36">
        <v>0</v>
      </c>
      <c r="T263" s="36">
        <v>291979.25740358356</v>
      </c>
      <c r="U263" s="37">
        <v>291980.83190267271</v>
      </c>
      <c r="V263" s="38">
        <v>301561.8875056727</v>
      </c>
      <c r="W263" s="34">
        <v>333354.37685517268</v>
      </c>
      <c r="X263" s="34">
        <v>333352.80235608353</v>
      </c>
      <c r="Y263" s="33">
        <v>1.5744990891544148</v>
      </c>
      <c r="Z263" s="144">
        <v>164177.95091438628</v>
      </c>
      <c r="AA263" s="34">
        <v>48278.822579849613</v>
      </c>
      <c r="AB263" s="34">
        <v>82379.765977707517</v>
      </c>
      <c r="AC263" s="34">
        <v>7807.65</v>
      </c>
      <c r="AD263" s="34">
        <v>13269.556324858</v>
      </c>
      <c r="AE263" s="34">
        <v>15187.48</v>
      </c>
      <c r="AF263" s="34">
        <v>331101.22579680139</v>
      </c>
      <c r="AG263" s="136">
        <v>189969</v>
      </c>
      <c r="AH263" s="34">
        <v>219107.22630450001</v>
      </c>
      <c r="AI263" s="34">
        <v>0</v>
      </c>
      <c r="AJ263" s="34">
        <v>29138.2263045</v>
      </c>
      <c r="AK263" s="34">
        <v>29138.2263045</v>
      </c>
      <c r="AL263" s="34">
        <v>189969</v>
      </c>
      <c r="AM263" s="34">
        <v>189969</v>
      </c>
      <c r="AN263" s="34">
        <v>0</v>
      </c>
      <c r="AO263" s="34">
        <v>31792.489349499985</v>
      </c>
      <c r="AP263" s="34">
        <v>2654.2630449999851</v>
      </c>
      <c r="AQ263" s="34">
        <v>29138.2263045</v>
      </c>
      <c r="AR263" s="34">
        <v>-411348</v>
      </c>
      <c r="AS263" s="34">
        <v>0</v>
      </c>
    </row>
    <row r="264" spans="2:45" s="1" customFormat="1" ht="13.8">
      <c r="B264" s="31" t="s">
        <v>1223</v>
      </c>
      <c r="C264" s="32" t="s">
        <v>1073</v>
      </c>
      <c r="D264" s="31" t="s">
        <v>1074</v>
      </c>
      <c r="E264" s="31" t="s">
        <v>14</v>
      </c>
      <c r="F264" s="31" t="s">
        <v>15</v>
      </c>
      <c r="G264" s="31" t="s">
        <v>16</v>
      </c>
      <c r="H264" s="31" t="s">
        <v>32</v>
      </c>
      <c r="I264" s="31" t="s">
        <v>10</v>
      </c>
      <c r="J264" s="31" t="s">
        <v>11</v>
      </c>
      <c r="K264" s="31" t="s">
        <v>1075</v>
      </c>
      <c r="L264" s="33">
        <v>2274</v>
      </c>
      <c r="M264" s="150">
        <v>43085.549402999997</v>
      </c>
      <c r="N264" s="34">
        <v>-48855</v>
      </c>
      <c r="O264" s="34">
        <v>7924.4170757803458</v>
      </c>
      <c r="P264" s="30">
        <v>74766.349403</v>
      </c>
      <c r="Q264" s="35">
        <v>4493.0863470000004</v>
      </c>
      <c r="R264" s="36">
        <v>0</v>
      </c>
      <c r="S264" s="36">
        <v>2767.5197897153485</v>
      </c>
      <c r="T264" s="36">
        <v>1780.4802102846515</v>
      </c>
      <c r="U264" s="37">
        <v>4548.0245251046981</v>
      </c>
      <c r="V264" s="38">
        <v>9041.1108721046985</v>
      </c>
      <c r="W264" s="34">
        <v>83807.460275104706</v>
      </c>
      <c r="X264" s="34">
        <v>5189.0996057153534</v>
      </c>
      <c r="Y264" s="33">
        <v>78618.360669389353</v>
      </c>
      <c r="Z264" s="144">
        <v>0</v>
      </c>
      <c r="AA264" s="34">
        <v>9438.2733446530019</v>
      </c>
      <c r="AB264" s="34">
        <v>12749.475359980379</v>
      </c>
      <c r="AC264" s="34">
        <v>32880.28</v>
      </c>
      <c r="AD264" s="34">
        <v>660.47</v>
      </c>
      <c r="AE264" s="34">
        <v>363.27</v>
      </c>
      <c r="AF264" s="34">
        <v>56091.768704633381</v>
      </c>
      <c r="AG264" s="136">
        <v>120149</v>
      </c>
      <c r="AH264" s="34">
        <v>123605.8</v>
      </c>
      <c r="AI264" s="34">
        <v>0</v>
      </c>
      <c r="AJ264" s="34">
        <v>3456.8</v>
      </c>
      <c r="AK264" s="34">
        <v>3456.8</v>
      </c>
      <c r="AL264" s="34">
        <v>120149</v>
      </c>
      <c r="AM264" s="34">
        <v>120149</v>
      </c>
      <c r="AN264" s="34">
        <v>0</v>
      </c>
      <c r="AO264" s="34">
        <v>74766.349403</v>
      </c>
      <c r="AP264" s="34">
        <v>71309.549402999997</v>
      </c>
      <c r="AQ264" s="34">
        <v>3456.8000000000029</v>
      </c>
      <c r="AR264" s="34">
        <v>-48855</v>
      </c>
      <c r="AS264" s="34">
        <v>0</v>
      </c>
    </row>
    <row r="265" spans="2:45" s="1" customFormat="1" ht="13.8">
      <c r="B265" s="31" t="s">
        <v>1223</v>
      </c>
      <c r="C265" s="32" t="s">
        <v>995</v>
      </c>
      <c r="D265" s="31" t="s">
        <v>996</v>
      </c>
      <c r="E265" s="31" t="s">
        <v>14</v>
      </c>
      <c r="F265" s="31" t="s">
        <v>15</v>
      </c>
      <c r="G265" s="31" t="s">
        <v>16</v>
      </c>
      <c r="H265" s="31" t="s">
        <v>32</v>
      </c>
      <c r="I265" s="31" t="s">
        <v>10</v>
      </c>
      <c r="J265" s="31" t="s">
        <v>21</v>
      </c>
      <c r="K265" s="31" t="s">
        <v>997</v>
      </c>
      <c r="L265" s="33">
        <v>13632</v>
      </c>
      <c r="M265" s="150">
        <v>492249.31885399995</v>
      </c>
      <c r="N265" s="34">
        <v>-158963</v>
      </c>
      <c r="O265" s="34">
        <v>91425.991076152117</v>
      </c>
      <c r="P265" s="30">
        <v>457295.25073939993</v>
      </c>
      <c r="Q265" s="35">
        <v>29150.579935999998</v>
      </c>
      <c r="R265" s="36">
        <v>0</v>
      </c>
      <c r="S265" s="36">
        <v>12096.922979433217</v>
      </c>
      <c r="T265" s="36">
        <v>15167.077020566783</v>
      </c>
      <c r="U265" s="37">
        <v>27264.147021208111</v>
      </c>
      <c r="V265" s="38">
        <v>56414.726957208113</v>
      </c>
      <c r="W265" s="34">
        <v>513709.97769660805</v>
      </c>
      <c r="X265" s="34">
        <v>22681.730586433201</v>
      </c>
      <c r="Y265" s="33">
        <v>491028.24711017485</v>
      </c>
      <c r="Z265" s="144">
        <v>0</v>
      </c>
      <c r="AA265" s="34">
        <v>32698.333143421991</v>
      </c>
      <c r="AB265" s="34">
        <v>97450.801874450772</v>
      </c>
      <c r="AC265" s="34">
        <v>158692.59</v>
      </c>
      <c r="AD265" s="34">
        <v>9889.5095572711198</v>
      </c>
      <c r="AE265" s="34">
        <v>7028.38</v>
      </c>
      <c r="AF265" s="34">
        <v>305759.6145751439</v>
      </c>
      <c r="AG265" s="136">
        <v>256229</v>
      </c>
      <c r="AH265" s="34">
        <v>305453.93188539997</v>
      </c>
      <c r="AI265" s="34">
        <v>0</v>
      </c>
      <c r="AJ265" s="34">
        <v>49224.931885400001</v>
      </c>
      <c r="AK265" s="34">
        <v>49224.931885400001</v>
      </c>
      <c r="AL265" s="34">
        <v>256229</v>
      </c>
      <c r="AM265" s="34">
        <v>256229</v>
      </c>
      <c r="AN265" s="34">
        <v>0</v>
      </c>
      <c r="AO265" s="34">
        <v>457295.25073939993</v>
      </c>
      <c r="AP265" s="34">
        <v>408070.31885399995</v>
      </c>
      <c r="AQ265" s="34">
        <v>49224.931885399972</v>
      </c>
      <c r="AR265" s="34">
        <v>-158963</v>
      </c>
      <c r="AS265" s="34">
        <v>0</v>
      </c>
    </row>
    <row r="266" spans="2:45" s="1" customFormat="1" ht="13.8">
      <c r="B266" s="31" t="s">
        <v>1223</v>
      </c>
      <c r="C266" s="32" t="s">
        <v>612</v>
      </c>
      <c r="D266" s="31" t="s">
        <v>613</v>
      </c>
      <c r="E266" s="31" t="s">
        <v>14</v>
      </c>
      <c r="F266" s="31" t="s">
        <v>15</v>
      </c>
      <c r="G266" s="31" t="s">
        <v>16</v>
      </c>
      <c r="H266" s="31" t="s">
        <v>32</v>
      </c>
      <c r="I266" s="31" t="s">
        <v>10</v>
      </c>
      <c r="J266" s="31" t="s">
        <v>22</v>
      </c>
      <c r="K266" s="31" t="s">
        <v>614</v>
      </c>
      <c r="L266" s="33">
        <v>608</v>
      </c>
      <c r="M266" s="150">
        <v>11136.359306999999</v>
      </c>
      <c r="N266" s="34">
        <v>-8185</v>
      </c>
      <c r="O266" s="34">
        <v>2235.9889917436772</v>
      </c>
      <c r="P266" s="30">
        <v>9419.3593069999988</v>
      </c>
      <c r="Q266" s="35">
        <v>691.03062499999999</v>
      </c>
      <c r="R266" s="36">
        <v>0</v>
      </c>
      <c r="S266" s="36">
        <v>0</v>
      </c>
      <c r="T266" s="36">
        <v>1216</v>
      </c>
      <c r="U266" s="37">
        <v>1216.0065572839299</v>
      </c>
      <c r="V266" s="38">
        <v>1907.0371822839297</v>
      </c>
      <c r="W266" s="34">
        <v>11326.396489283929</v>
      </c>
      <c r="X266" s="34">
        <v>0</v>
      </c>
      <c r="Y266" s="33">
        <v>11326.396489283929</v>
      </c>
      <c r="Z266" s="144">
        <v>0</v>
      </c>
      <c r="AA266" s="34">
        <v>3471.8511450812989</v>
      </c>
      <c r="AB266" s="34">
        <v>5539.6127535297683</v>
      </c>
      <c r="AC266" s="34">
        <v>11113.5</v>
      </c>
      <c r="AD266" s="34">
        <v>259.20834319999994</v>
      </c>
      <c r="AE266" s="34">
        <v>4185.0600000000004</v>
      </c>
      <c r="AF266" s="34">
        <v>24569.232241811067</v>
      </c>
      <c r="AG266" s="136">
        <v>15537</v>
      </c>
      <c r="AH266" s="34">
        <v>15537</v>
      </c>
      <c r="AI266" s="34">
        <v>5217</v>
      </c>
      <c r="AJ266" s="34">
        <v>5217</v>
      </c>
      <c r="AK266" s="34">
        <v>0</v>
      </c>
      <c r="AL266" s="34">
        <v>10320</v>
      </c>
      <c r="AM266" s="34">
        <v>10320</v>
      </c>
      <c r="AN266" s="34">
        <v>0</v>
      </c>
      <c r="AO266" s="34">
        <v>9419.3593069999988</v>
      </c>
      <c r="AP266" s="34">
        <v>9419.3593069999988</v>
      </c>
      <c r="AQ266" s="34">
        <v>0</v>
      </c>
      <c r="AR266" s="34">
        <v>-8185</v>
      </c>
      <c r="AS266" s="34">
        <v>0</v>
      </c>
    </row>
    <row r="267" spans="2:45" s="1" customFormat="1" ht="13.8">
      <c r="B267" s="31" t="s">
        <v>1223</v>
      </c>
      <c r="C267" s="32" t="s">
        <v>133</v>
      </c>
      <c r="D267" s="31" t="s">
        <v>134</v>
      </c>
      <c r="E267" s="31" t="s">
        <v>14</v>
      </c>
      <c r="F267" s="31" t="s">
        <v>15</v>
      </c>
      <c r="G267" s="31" t="s">
        <v>16</v>
      </c>
      <c r="H267" s="31" t="s">
        <v>32</v>
      </c>
      <c r="I267" s="31" t="s">
        <v>10</v>
      </c>
      <c r="J267" s="31" t="s">
        <v>11</v>
      </c>
      <c r="K267" s="31" t="s">
        <v>135</v>
      </c>
      <c r="L267" s="33">
        <v>2850</v>
      </c>
      <c r="M267" s="150">
        <v>81178.076907999988</v>
      </c>
      <c r="N267" s="34">
        <v>-66794</v>
      </c>
      <c r="O267" s="34">
        <v>21017.09248258236</v>
      </c>
      <c r="P267" s="30">
        <v>65168.376907999991</v>
      </c>
      <c r="Q267" s="35">
        <v>2678.555867</v>
      </c>
      <c r="R267" s="36">
        <v>0</v>
      </c>
      <c r="S267" s="36">
        <v>0</v>
      </c>
      <c r="T267" s="36">
        <v>5700</v>
      </c>
      <c r="U267" s="37">
        <v>5700.030737268421</v>
      </c>
      <c r="V267" s="38">
        <v>8378.5866042684211</v>
      </c>
      <c r="W267" s="34">
        <v>73546.963512268412</v>
      </c>
      <c r="X267" s="34">
        <v>0</v>
      </c>
      <c r="Y267" s="33">
        <v>73546.963512268412</v>
      </c>
      <c r="Z267" s="144">
        <v>0</v>
      </c>
      <c r="AA267" s="34">
        <v>11372.30338450218</v>
      </c>
      <c r="AB267" s="34">
        <v>13360.846806372447</v>
      </c>
      <c r="AC267" s="34">
        <v>30343.96</v>
      </c>
      <c r="AD267" s="34">
        <v>3416.5914316899998</v>
      </c>
      <c r="AE267" s="34">
        <v>0</v>
      </c>
      <c r="AF267" s="34">
        <v>58493.701622564629</v>
      </c>
      <c r="AG267" s="136">
        <v>52972</v>
      </c>
      <c r="AH267" s="34">
        <v>58691.3</v>
      </c>
      <c r="AI267" s="34">
        <v>0</v>
      </c>
      <c r="AJ267" s="34">
        <v>5719.3</v>
      </c>
      <c r="AK267" s="34">
        <v>5719.3</v>
      </c>
      <c r="AL267" s="34">
        <v>52972</v>
      </c>
      <c r="AM267" s="34">
        <v>52972</v>
      </c>
      <c r="AN267" s="34">
        <v>0</v>
      </c>
      <c r="AO267" s="34">
        <v>65168.376907999991</v>
      </c>
      <c r="AP267" s="34">
        <v>59449.076907999988</v>
      </c>
      <c r="AQ267" s="34">
        <v>5719.3000000000029</v>
      </c>
      <c r="AR267" s="34">
        <v>-66794</v>
      </c>
      <c r="AS267" s="34">
        <v>0</v>
      </c>
    </row>
    <row r="268" spans="2:45" s="1" customFormat="1" ht="13.8">
      <c r="B268" s="31" t="s">
        <v>1223</v>
      </c>
      <c r="C268" s="32" t="s">
        <v>450</v>
      </c>
      <c r="D268" s="31" t="s">
        <v>451</v>
      </c>
      <c r="E268" s="31" t="s">
        <v>14</v>
      </c>
      <c r="F268" s="31" t="s">
        <v>15</v>
      </c>
      <c r="G268" s="31" t="s">
        <v>16</v>
      </c>
      <c r="H268" s="31" t="s">
        <v>32</v>
      </c>
      <c r="I268" s="31" t="s">
        <v>10</v>
      </c>
      <c r="J268" s="31" t="s">
        <v>11</v>
      </c>
      <c r="K268" s="31" t="s">
        <v>452</v>
      </c>
      <c r="L268" s="33">
        <v>2383</v>
      </c>
      <c r="M268" s="150">
        <v>35850.248170999999</v>
      </c>
      <c r="N268" s="34">
        <v>-32297</v>
      </c>
      <c r="O268" s="34">
        <v>13061.548772919436</v>
      </c>
      <c r="P268" s="30">
        <v>33804.042988100002</v>
      </c>
      <c r="Q268" s="35">
        <v>381.46832799999999</v>
      </c>
      <c r="R268" s="36">
        <v>0</v>
      </c>
      <c r="S268" s="36">
        <v>0</v>
      </c>
      <c r="T268" s="36">
        <v>4766</v>
      </c>
      <c r="U268" s="37">
        <v>4766.0257006704032</v>
      </c>
      <c r="V268" s="38">
        <v>5147.4940286704032</v>
      </c>
      <c r="W268" s="34">
        <v>38951.537016770402</v>
      </c>
      <c r="X268" s="34">
        <v>-7.2759600000000004E-12</v>
      </c>
      <c r="Y268" s="33">
        <v>38951.53701677041</v>
      </c>
      <c r="Z268" s="144">
        <v>0</v>
      </c>
      <c r="AA268" s="34">
        <v>3208.7783790628414</v>
      </c>
      <c r="AB268" s="34">
        <v>11641.44952499218</v>
      </c>
      <c r="AC268" s="34">
        <v>31246.760000000002</v>
      </c>
      <c r="AD268" s="34">
        <v>739</v>
      </c>
      <c r="AE268" s="34">
        <v>531.21</v>
      </c>
      <c r="AF268" s="34">
        <v>47367.197904055021</v>
      </c>
      <c r="AG268" s="136">
        <v>0</v>
      </c>
      <c r="AH268" s="34">
        <v>30250.794817100003</v>
      </c>
      <c r="AI268" s="34">
        <v>0</v>
      </c>
      <c r="AJ268" s="34">
        <v>3585.0248171000003</v>
      </c>
      <c r="AK268" s="34">
        <v>3585.0248171000003</v>
      </c>
      <c r="AL268" s="34">
        <v>0</v>
      </c>
      <c r="AM268" s="34">
        <v>26665.77</v>
      </c>
      <c r="AN268" s="34">
        <v>26665.77</v>
      </c>
      <c r="AO268" s="34">
        <v>33804.042988100002</v>
      </c>
      <c r="AP268" s="34">
        <v>3553.2481710000029</v>
      </c>
      <c r="AQ268" s="34">
        <v>30250.794817100003</v>
      </c>
      <c r="AR268" s="34">
        <v>-32297</v>
      </c>
      <c r="AS268" s="34">
        <v>0</v>
      </c>
    </row>
    <row r="269" spans="2:45" s="1" customFormat="1" ht="13.8">
      <c r="B269" s="31" t="s">
        <v>1223</v>
      </c>
      <c r="C269" s="32" t="s">
        <v>1094</v>
      </c>
      <c r="D269" s="31" t="s">
        <v>1095</v>
      </c>
      <c r="E269" s="31" t="s">
        <v>14</v>
      </c>
      <c r="F269" s="31" t="s">
        <v>15</v>
      </c>
      <c r="G269" s="31" t="s">
        <v>16</v>
      </c>
      <c r="H269" s="31" t="s">
        <v>32</v>
      </c>
      <c r="I269" s="31" t="s">
        <v>10</v>
      </c>
      <c r="J269" s="31" t="s">
        <v>22</v>
      </c>
      <c r="K269" s="31" t="s">
        <v>1096</v>
      </c>
      <c r="L269" s="33">
        <v>935</v>
      </c>
      <c r="M269" s="150">
        <v>62107.096776000006</v>
      </c>
      <c r="N269" s="34">
        <v>-119334</v>
      </c>
      <c r="O269" s="34">
        <v>55482.426127133112</v>
      </c>
      <c r="P269" s="30">
        <v>-13946.603223999991</v>
      </c>
      <c r="Q269" s="35">
        <v>5377.172904</v>
      </c>
      <c r="R269" s="36">
        <v>13946.603223999991</v>
      </c>
      <c r="S269" s="36">
        <v>0</v>
      </c>
      <c r="T269" s="36">
        <v>41312.71840098613</v>
      </c>
      <c r="U269" s="37">
        <v>55259.61961105658</v>
      </c>
      <c r="V269" s="38">
        <v>60636.792515056579</v>
      </c>
      <c r="W269" s="34">
        <v>60636.792515056579</v>
      </c>
      <c r="X269" s="34">
        <v>50105.253223133113</v>
      </c>
      <c r="Y269" s="33">
        <v>10531.539291923465</v>
      </c>
      <c r="Z269" s="144">
        <v>0</v>
      </c>
      <c r="AA269" s="34">
        <v>1903.670310095619</v>
      </c>
      <c r="AB269" s="34">
        <v>3046.2825104473259</v>
      </c>
      <c r="AC269" s="34">
        <v>13744</v>
      </c>
      <c r="AD269" s="34">
        <v>1950.614276814</v>
      </c>
      <c r="AE269" s="34">
        <v>137.19999999999999</v>
      </c>
      <c r="AF269" s="34">
        <v>20781.767097356947</v>
      </c>
      <c r="AG269" s="136">
        <v>40134</v>
      </c>
      <c r="AH269" s="34">
        <v>43280.3</v>
      </c>
      <c r="AI269" s="34">
        <v>0</v>
      </c>
      <c r="AJ269" s="34">
        <v>3146.3</v>
      </c>
      <c r="AK269" s="34">
        <v>3146.3</v>
      </c>
      <c r="AL269" s="34">
        <v>40134</v>
      </c>
      <c r="AM269" s="34">
        <v>40134</v>
      </c>
      <c r="AN269" s="34">
        <v>0</v>
      </c>
      <c r="AO269" s="34">
        <v>-13946.603223999991</v>
      </c>
      <c r="AP269" s="34">
        <v>-17092.903223999991</v>
      </c>
      <c r="AQ269" s="34">
        <v>3146.2999999999993</v>
      </c>
      <c r="AR269" s="34">
        <v>-119334</v>
      </c>
      <c r="AS269" s="34">
        <v>0</v>
      </c>
    </row>
    <row r="270" spans="2:45" s="1" customFormat="1" ht="13.8">
      <c r="B270" s="31" t="s">
        <v>1223</v>
      </c>
      <c r="C270" s="32" t="s">
        <v>447</v>
      </c>
      <c r="D270" s="31" t="s">
        <v>448</v>
      </c>
      <c r="E270" s="31" t="s">
        <v>14</v>
      </c>
      <c r="F270" s="31" t="s">
        <v>15</v>
      </c>
      <c r="G270" s="31" t="s">
        <v>16</v>
      </c>
      <c r="H270" s="31" t="s">
        <v>32</v>
      </c>
      <c r="I270" s="31" t="s">
        <v>10</v>
      </c>
      <c r="J270" s="31" t="s">
        <v>11</v>
      </c>
      <c r="K270" s="31" t="s">
        <v>449</v>
      </c>
      <c r="L270" s="33">
        <v>2224</v>
      </c>
      <c r="M270" s="150">
        <v>309623.55989899999</v>
      </c>
      <c r="N270" s="34">
        <v>-104996</v>
      </c>
      <c r="O270" s="34">
        <v>27205.209364554459</v>
      </c>
      <c r="P270" s="30">
        <v>263449.9158889</v>
      </c>
      <c r="Q270" s="35">
        <v>4362.7615569999998</v>
      </c>
      <c r="R270" s="36">
        <v>0</v>
      </c>
      <c r="S270" s="36">
        <v>0</v>
      </c>
      <c r="T270" s="36">
        <v>4448</v>
      </c>
      <c r="U270" s="37">
        <v>4448.0239858543755</v>
      </c>
      <c r="V270" s="38">
        <v>8810.7855428543753</v>
      </c>
      <c r="W270" s="34">
        <v>272260.70143175439</v>
      </c>
      <c r="X270" s="34">
        <v>5.8207659999999998E-11</v>
      </c>
      <c r="Y270" s="33">
        <v>272260.70143175434</v>
      </c>
      <c r="Z270" s="144">
        <v>52719.464404872138</v>
      </c>
      <c r="AA270" s="34">
        <v>9461.7173067346066</v>
      </c>
      <c r="AB270" s="34">
        <v>56156.307797571593</v>
      </c>
      <c r="AC270" s="34">
        <v>26320.010000000002</v>
      </c>
      <c r="AD270" s="34">
        <v>15495.093895105669</v>
      </c>
      <c r="AE270" s="34">
        <v>16525.310000000001</v>
      </c>
      <c r="AF270" s="34">
        <v>176677.90340428401</v>
      </c>
      <c r="AG270" s="136">
        <v>117570</v>
      </c>
      <c r="AH270" s="34">
        <v>148532.35598990001</v>
      </c>
      <c r="AI270" s="34">
        <v>0</v>
      </c>
      <c r="AJ270" s="34">
        <v>30962.355989899999</v>
      </c>
      <c r="AK270" s="34">
        <v>30962.355989899999</v>
      </c>
      <c r="AL270" s="34">
        <v>117570</v>
      </c>
      <c r="AM270" s="34">
        <v>117570</v>
      </c>
      <c r="AN270" s="34">
        <v>0</v>
      </c>
      <c r="AO270" s="34">
        <v>263449.9158889</v>
      </c>
      <c r="AP270" s="34">
        <v>232487.55989899999</v>
      </c>
      <c r="AQ270" s="34">
        <v>30962.35598990001</v>
      </c>
      <c r="AR270" s="34">
        <v>-104996</v>
      </c>
      <c r="AS270" s="34">
        <v>0</v>
      </c>
    </row>
    <row r="271" spans="2:45" s="1" customFormat="1" ht="13.8">
      <c r="B271" s="31" t="s">
        <v>1223</v>
      </c>
      <c r="C271" s="32" t="s">
        <v>552</v>
      </c>
      <c r="D271" s="31" t="s">
        <v>553</v>
      </c>
      <c r="E271" s="31" t="s">
        <v>14</v>
      </c>
      <c r="F271" s="31" t="s">
        <v>15</v>
      </c>
      <c r="G271" s="31" t="s">
        <v>16</v>
      </c>
      <c r="H271" s="31" t="s">
        <v>32</v>
      </c>
      <c r="I271" s="31" t="s">
        <v>10</v>
      </c>
      <c r="J271" s="31" t="s">
        <v>11</v>
      </c>
      <c r="K271" s="31" t="s">
        <v>554</v>
      </c>
      <c r="L271" s="33">
        <v>1496</v>
      </c>
      <c r="M271" s="150">
        <v>23759.647399000001</v>
      </c>
      <c r="N271" s="34">
        <v>-18110</v>
      </c>
      <c r="O271" s="34">
        <v>3709.7158070743503</v>
      </c>
      <c r="P271" s="30">
        <v>-7345.3878610999964</v>
      </c>
      <c r="Q271" s="35">
        <v>246.52067400000001</v>
      </c>
      <c r="R271" s="36">
        <v>7345.3878610999964</v>
      </c>
      <c r="S271" s="36">
        <v>0</v>
      </c>
      <c r="T271" s="36">
        <v>2599.0834723690477</v>
      </c>
      <c r="U271" s="37">
        <v>9944.52495906285</v>
      </c>
      <c r="V271" s="38">
        <v>10191.045633062849</v>
      </c>
      <c r="W271" s="34">
        <v>10191.045633062849</v>
      </c>
      <c r="X271" s="34">
        <v>3463.1951330743505</v>
      </c>
      <c r="Y271" s="33">
        <v>6727.850499988499</v>
      </c>
      <c r="Z271" s="144">
        <v>0</v>
      </c>
      <c r="AA271" s="34">
        <v>3074.7882494850464</v>
      </c>
      <c r="AB271" s="34">
        <v>6553.7372860669566</v>
      </c>
      <c r="AC271" s="34">
        <v>28487.63</v>
      </c>
      <c r="AD271" s="34">
        <v>222.90727797499991</v>
      </c>
      <c r="AE271" s="34">
        <v>0</v>
      </c>
      <c r="AF271" s="34">
        <v>38339.062813527002</v>
      </c>
      <c r="AG271" s="136">
        <v>29907</v>
      </c>
      <c r="AH271" s="34">
        <v>32282.964739899999</v>
      </c>
      <c r="AI271" s="34">
        <v>0</v>
      </c>
      <c r="AJ271" s="34">
        <v>2375.9647399</v>
      </c>
      <c r="AK271" s="34">
        <v>2375.9647399</v>
      </c>
      <c r="AL271" s="34">
        <v>29907</v>
      </c>
      <c r="AM271" s="34">
        <v>29907</v>
      </c>
      <c r="AN271" s="34">
        <v>0</v>
      </c>
      <c r="AO271" s="34">
        <v>-7345.3878610999964</v>
      </c>
      <c r="AP271" s="34">
        <v>-9721.3526009999969</v>
      </c>
      <c r="AQ271" s="34">
        <v>2375.9647399000005</v>
      </c>
      <c r="AR271" s="34">
        <v>-18110</v>
      </c>
      <c r="AS271" s="34">
        <v>0</v>
      </c>
    </row>
    <row r="272" spans="2:45" s="1" customFormat="1" ht="13.8">
      <c r="B272" s="31" t="s">
        <v>1223</v>
      </c>
      <c r="C272" s="32" t="s">
        <v>191</v>
      </c>
      <c r="D272" s="31" t="s">
        <v>192</v>
      </c>
      <c r="E272" s="31" t="s">
        <v>14</v>
      </c>
      <c r="F272" s="31" t="s">
        <v>15</v>
      </c>
      <c r="G272" s="31" t="s">
        <v>16</v>
      </c>
      <c r="H272" s="31" t="s">
        <v>32</v>
      </c>
      <c r="I272" s="31" t="s">
        <v>10</v>
      </c>
      <c r="J272" s="31" t="s">
        <v>11</v>
      </c>
      <c r="K272" s="31" t="s">
        <v>193</v>
      </c>
      <c r="L272" s="33">
        <v>2890</v>
      </c>
      <c r="M272" s="150">
        <v>59128.603552</v>
      </c>
      <c r="N272" s="34">
        <v>3564</v>
      </c>
      <c r="O272" s="34">
        <v>0</v>
      </c>
      <c r="P272" s="30">
        <v>94834.603552</v>
      </c>
      <c r="Q272" s="35">
        <v>645.28567899999996</v>
      </c>
      <c r="R272" s="36">
        <v>0</v>
      </c>
      <c r="S272" s="36">
        <v>229.62388228580247</v>
      </c>
      <c r="T272" s="36">
        <v>5550.3761177141978</v>
      </c>
      <c r="U272" s="37">
        <v>5780.03116866868</v>
      </c>
      <c r="V272" s="38">
        <v>6425.3168476686797</v>
      </c>
      <c r="W272" s="34">
        <v>101259.92039966868</v>
      </c>
      <c r="X272" s="34">
        <v>430.54477928581764</v>
      </c>
      <c r="Y272" s="33">
        <v>100829.37562038287</v>
      </c>
      <c r="Z272" s="144">
        <v>0</v>
      </c>
      <c r="AA272" s="34">
        <v>6741.1799186882772</v>
      </c>
      <c r="AB272" s="34">
        <v>8909.2386269647668</v>
      </c>
      <c r="AC272" s="34">
        <v>47486.31</v>
      </c>
      <c r="AD272" s="34">
        <v>2103.7756137125002</v>
      </c>
      <c r="AE272" s="34">
        <v>0</v>
      </c>
      <c r="AF272" s="34">
        <v>65240.504159365541</v>
      </c>
      <c r="AG272" s="136">
        <v>64716</v>
      </c>
      <c r="AH272" s="34">
        <v>64716</v>
      </c>
      <c r="AI272" s="34">
        <v>0</v>
      </c>
      <c r="AJ272" s="34">
        <v>0</v>
      </c>
      <c r="AK272" s="34">
        <v>0</v>
      </c>
      <c r="AL272" s="34">
        <v>64716</v>
      </c>
      <c r="AM272" s="34">
        <v>64716</v>
      </c>
      <c r="AN272" s="34">
        <v>0</v>
      </c>
      <c r="AO272" s="34">
        <v>94834.603552</v>
      </c>
      <c r="AP272" s="34">
        <v>94834.603552</v>
      </c>
      <c r="AQ272" s="34">
        <v>0</v>
      </c>
      <c r="AR272" s="34">
        <v>3564</v>
      </c>
      <c r="AS272" s="34">
        <v>0</v>
      </c>
    </row>
    <row r="273" spans="2:45" s="1" customFormat="1" ht="13.8">
      <c r="B273" s="31" t="s">
        <v>1223</v>
      </c>
      <c r="C273" s="32" t="s">
        <v>130</v>
      </c>
      <c r="D273" s="31" t="s">
        <v>131</v>
      </c>
      <c r="E273" s="31" t="s">
        <v>14</v>
      </c>
      <c r="F273" s="31" t="s">
        <v>15</v>
      </c>
      <c r="G273" s="31" t="s">
        <v>16</v>
      </c>
      <c r="H273" s="31" t="s">
        <v>32</v>
      </c>
      <c r="I273" s="31" t="s">
        <v>10</v>
      </c>
      <c r="J273" s="31" t="s">
        <v>11</v>
      </c>
      <c r="K273" s="31" t="s">
        <v>132</v>
      </c>
      <c r="L273" s="33">
        <v>4294</v>
      </c>
      <c r="M273" s="150">
        <v>65628.425908000005</v>
      </c>
      <c r="N273" s="34">
        <v>-22643</v>
      </c>
      <c r="O273" s="34">
        <v>8272.2758521730866</v>
      </c>
      <c r="P273" s="30">
        <v>10556.285908000005</v>
      </c>
      <c r="Q273" s="35">
        <v>2696.7974610000001</v>
      </c>
      <c r="R273" s="36">
        <v>0</v>
      </c>
      <c r="S273" s="36">
        <v>1233.1072502861878</v>
      </c>
      <c r="T273" s="36">
        <v>7354.892749713812</v>
      </c>
      <c r="U273" s="37">
        <v>8588.0463108177555</v>
      </c>
      <c r="V273" s="38">
        <v>11284.843771817756</v>
      </c>
      <c r="W273" s="34">
        <v>21841.129679817761</v>
      </c>
      <c r="X273" s="34">
        <v>2312.0760942861853</v>
      </c>
      <c r="Y273" s="33">
        <v>19529.053585531576</v>
      </c>
      <c r="Z273" s="144">
        <v>0</v>
      </c>
      <c r="AA273" s="34">
        <v>5398.9620266803531</v>
      </c>
      <c r="AB273" s="34">
        <v>18442.544722093047</v>
      </c>
      <c r="AC273" s="34">
        <v>68156.84</v>
      </c>
      <c r="AD273" s="34">
        <v>3518.1164513499998</v>
      </c>
      <c r="AE273" s="34">
        <v>0</v>
      </c>
      <c r="AF273" s="34">
        <v>95516.463200123399</v>
      </c>
      <c r="AG273" s="136">
        <v>50095</v>
      </c>
      <c r="AH273" s="34">
        <v>56664.86</v>
      </c>
      <c r="AI273" s="34">
        <v>8615</v>
      </c>
      <c r="AJ273" s="34">
        <v>8615</v>
      </c>
      <c r="AK273" s="34">
        <v>0</v>
      </c>
      <c r="AL273" s="34">
        <v>41480</v>
      </c>
      <c r="AM273" s="34">
        <v>48049.86</v>
      </c>
      <c r="AN273" s="34">
        <v>6569.8600000000006</v>
      </c>
      <c r="AO273" s="34">
        <v>10556.285908000005</v>
      </c>
      <c r="AP273" s="34">
        <v>3986.4259080000047</v>
      </c>
      <c r="AQ273" s="34">
        <v>6569.8600000000006</v>
      </c>
      <c r="AR273" s="34">
        <v>-22643</v>
      </c>
      <c r="AS273" s="34">
        <v>0</v>
      </c>
    </row>
    <row r="274" spans="2:45" s="1" customFormat="1" ht="13.8">
      <c r="B274" s="31" t="s">
        <v>1223</v>
      </c>
      <c r="C274" s="32" t="s">
        <v>1133</v>
      </c>
      <c r="D274" s="31" t="s">
        <v>1134</v>
      </c>
      <c r="E274" s="31" t="s">
        <v>14</v>
      </c>
      <c r="F274" s="31" t="s">
        <v>15</v>
      </c>
      <c r="G274" s="31" t="s">
        <v>16</v>
      </c>
      <c r="H274" s="31" t="s">
        <v>32</v>
      </c>
      <c r="I274" s="31" t="s">
        <v>10</v>
      </c>
      <c r="J274" s="31" t="s">
        <v>11</v>
      </c>
      <c r="K274" s="31" t="s">
        <v>1135</v>
      </c>
      <c r="L274" s="33">
        <v>4295</v>
      </c>
      <c r="M274" s="150">
        <v>195037.79969200003</v>
      </c>
      <c r="N274" s="34">
        <v>-112342</v>
      </c>
      <c r="O274" s="34">
        <v>46657.947506732598</v>
      </c>
      <c r="P274" s="30">
        <v>206781.57966120003</v>
      </c>
      <c r="Q274" s="35">
        <v>2872.789839</v>
      </c>
      <c r="R274" s="36">
        <v>0</v>
      </c>
      <c r="S274" s="36">
        <v>873.31568685747823</v>
      </c>
      <c r="T274" s="36">
        <v>7716.6843131425221</v>
      </c>
      <c r="U274" s="37">
        <v>8590.046321602762</v>
      </c>
      <c r="V274" s="38">
        <v>11462.836160602761</v>
      </c>
      <c r="W274" s="34">
        <v>218244.4158218028</v>
      </c>
      <c r="X274" s="34">
        <v>1637.4669128574606</v>
      </c>
      <c r="Y274" s="33">
        <v>216606.94890894534</v>
      </c>
      <c r="Z274" s="144">
        <v>0</v>
      </c>
      <c r="AA274" s="34">
        <v>18235.701315801864</v>
      </c>
      <c r="AB274" s="34">
        <v>42880.948597119524</v>
      </c>
      <c r="AC274" s="34">
        <v>65809.67</v>
      </c>
      <c r="AD274" s="34">
        <v>4049.2776899925993</v>
      </c>
      <c r="AE274" s="34">
        <v>20315.52</v>
      </c>
      <c r="AF274" s="34">
        <v>151291.11760291399</v>
      </c>
      <c r="AG274" s="136">
        <v>104582</v>
      </c>
      <c r="AH274" s="34">
        <v>124085.7799692</v>
      </c>
      <c r="AI274" s="34">
        <v>0</v>
      </c>
      <c r="AJ274" s="34">
        <v>19503.779969200004</v>
      </c>
      <c r="AK274" s="34">
        <v>19503.779969200004</v>
      </c>
      <c r="AL274" s="34">
        <v>104582</v>
      </c>
      <c r="AM274" s="34">
        <v>104582</v>
      </c>
      <c r="AN274" s="34">
        <v>0</v>
      </c>
      <c r="AO274" s="34">
        <v>206781.57966120003</v>
      </c>
      <c r="AP274" s="34">
        <v>187277.79969200003</v>
      </c>
      <c r="AQ274" s="34">
        <v>19503.779969199997</v>
      </c>
      <c r="AR274" s="34">
        <v>-112342</v>
      </c>
      <c r="AS274" s="34">
        <v>0</v>
      </c>
    </row>
    <row r="275" spans="2:45" s="1" customFormat="1" ht="13.8">
      <c r="B275" s="31" t="s">
        <v>1223</v>
      </c>
      <c r="C275" s="32" t="s">
        <v>384</v>
      </c>
      <c r="D275" s="31" t="s">
        <v>385</v>
      </c>
      <c r="E275" s="31" t="s">
        <v>14</v>
      </c>
      <c r="F275" s="31" t="s">
        <v>15</v>
      </c>
      <c r="G275" s="31" t="s">
        <v>16</v>
      </c>
      <c r="H275" s="31" t="s">
        <v>32</v>
      </c>
      <c r="I275" s="31" t="s">
        <v>10</v>
      </c>
      <c r="J275" s="31" t="s">
        <v>11</v>
      </c>
      <c r="K275" s="31" t="s">
        <v>386</v>
      </c>
      <c r="L275" s="33">
        <v>1667</v>
      </c>
      <c r="M275" s="150">
        <v>52075.814116999994</v>
      </c>
      <c r="N275" s="34">
        <v>-50173</v>
      </c>
      <c r="O275" s="34">
        <v>27421.785453559543</v>
      </c>
      <c r="P275" s="30">
        <v>25764.125528699995</v>
      </c>
      <c r="Q275" s="35">
        <v>1669.908629</v>
      </c>
      <c r="R275" s="36">
        <v>0</v>
      </c>
      <c r="S275" s="36">
        <v>239.86756685723498</v>
      </c>
      <c r="T275" s="36">
        <v>3094.132433142765</v>
      </c>
      <c r="U275" s="37">
        <v>3334.0179786057752</v>
      </c>
      <c r="V275" s="38">
        <v>5003.9266076057756</v>
      </c>
      <c r="W275" s="34">
        <v>30768.052136305771</v>
      </c>
      <c r="X275" s="34">
        <v>647.38710471678496</v>
      </c>
      <c r="Y275" s="33">
        <v>30120.665031588986</v>
      </c>
      <c r="Z275" s="144">
        <v>0</v>
      </c>
      <c r="AA275" s="34">
        <v>1632.4251992018651</v>
      </c>
      <c r="AB275" s="34">
        <v>12846.475190898766</v>
      </c>
      <c r="AC275" s="34">
        <v>28758.16</v>
      </c>
      <c r="AD275" s="34">
        <v>162</v>
      </c>
      <c r="AE275" s="34">
        <v>2769.24</v>
      </c>
      <c r="AF275" s="34">
        <v>46168.30039010063</v>
      </c>
      <c r="AG275" s="136">
        <v>3035</v>
      </c>
      <c r="AH275" s="34">
        <v>23861.3114117</v>
      </c>
      <c r="AI275" s="34">
        <v>0</v>
      </c>
      <c r="AJ275" s="34">
        <v>5207.5814117</v>
      </c>
      <c r="AK275" s="34">
        <v>5207.5814117</v>
      </c>
      <c r="AL275" s="34">
        <v>3035</v>
      </c>
      <c r="AM275" s="34">
        <v>18653.73</v>
      </c>
      <c r="AN275" s="34">
        <v>15618.73</v>
      </c>
      <c r="AO275" s="34">
        <v>25764.125528699995</v>
      </c>
      <c r="AP275" s="34">
        <v>4937.8141169999944</v>
      </c>
      <c r="AQ275" s="34">
        <v>20826.3114117</v>
      </c>
      <c r="AR275" s="34">
        <v>-50173</v>
      </c>
      <c r="AS275" s="34">
        <v>0</v>
      </c>
    </row>
    <row r="276" spans="2:45" s="1" customFormat="1" ht="13.8">
      <c r="B276" s="31" t="s">
        <v>1223</v>
      </c>
      <c r="C276" s="32" t="s">
        <v>330</v>
      </c>
      <c r="D276" s="31" t="s">
        <v>331</v>
      </c>
      <c r="E276" s="31" t="s">
        <v>14</v>
      </c>
      <c r="F276" s="31" t="s">
        <v>15</v>
      </c>
      <c r="G276" s="31" t="s">
        <v>16</v>
      </c>
      <c r="H276" s="31" t="s">
        <v>32</v>
      </c>
      <c r="I276" s="31" t="s">
        <v>10</v>
      </c>
      <c r="J276" s="31" t="s">
        <v>11</v>
      </c>
      <c r="K276" s="31" t="s">
        <v>332</v>
      </c>
      <c r="L276" s="33">
        <v>2211</v>
      </c>
      <c r="M276" s="150">
        <v>97487.895321000004</v>
      </c>
      <c r="N276" s="34">
        <v>-95710.7</v>
      </c>
      <c r="O276" s="34">
        <v>47869.268311831525</v>
      </c>
      <c r="P276" s="30">
        <v>26856.095321000001</v>
      </c>
      <c r="Q276" s="35">
        <v>5629.5655809999998</v>
      </c>
      <c r="R276" s="36">
        <v>0</v>
      </c>
      <c r="S276" s="36">
        <v>0</v>
      </c>
      <c r="T276" s="36">
        <v>12805.094863823209</v>
      </c>
      <c r="U276" s="37">
        <v>12805.163915338648</v>
      </c>
      <c r="V276" s="38">
        <v>18434.729496338648</v>
      </c>
      <c r="W276" s="34">
        <v>45290.824817338653</v>
      </c>
      <c r="X276" s="34">
        <v>15383.607409831522</v>
      </c>
      <c r="Y276" s="33">
        <v>29907.217407507131</v>
      </c>
      <c r="Z276" s="144">
        <v>0</v>
      </c>
      <c r="AA276" s="34">
        <v>5176.8876074696927</v>
      </c>
      <c r="AB276" s="34">
        <v>15152.463635876897</v>
      </c>
      <c r="AC276" s="34">
        <v>40144.32</v>
      </c>
      <c r="AD276" s="34">
        <v>3305.3333889999999</v>
      </c>
      <c r="AE276" s="34">
        <v>795.44</v>
      </c>
      <c r="AF276" s="34">
        <v>64574.444632346589</v>
      </c>
      <c r="AG276" s="136">
        <v>43628</v>
      </c>
      <c r="AH276" s="34">
        <v>48804.9</v>
      </c>
      <c r="AI276" s="34">
        <v>0</v>
      </c>
      <c r="AJ276" s="34">
        <v>5176.9000000000005</v>
      </c>
      <c r="AK276" s="34">
        <v>5176.9000000000005</v>
      </c>
      <c r="AL276" s="34">
        <v>43628</v>
      </c>
      <c r="AM276" s="34">
        <v>43628</v>
      </c>
      <c r="AN276" s="34">
        <v>0</v>
      </c>
      <c r="AO276" s="34">
        <v>26856.095321000001</v>
      </c>
      <c r="AP276" s="34">
        <v>21679.195320999999</v>
      </c>
      <c r="AQ276" s="34">
        <v>5176.9000000000015</v>
      </c>
      <c r="AR276" s="34">
        <v>-118866</v>
      </c>
      <c r="AS276" s="34">
        <v>23155.300000000003</v>
      </c>
    </row>
    <row r="277" spans="2:45" s="1" customFormat="1" ht="13.8">
      <c r="B277" s="31" t="s">
        <v>1223</v>
      </c>
      <c r="C277" s="32" t="s">
        <v>989</v>
      </c>
      <c r="D277" s="31" t="s">
        <v>990</v>
      </c>
      <c r="E277" s="31" t="s">
        <v>14</v>
      </c>
      <c r="F277" s="31" t="s">
        <v>15</v>
      </c>
      <c r="G277" s="31" t="s">
        <v>16</v>
      </c>
      <c r="H277" s="31" t="s">
        <v>25</v>
      </c>
      <c r="I277" s="31" t="s">
        <v>10</v>
      </c>
      <c r="J277" s="31" t="s">
        <v>19</v>
      </c>
      <c r="K277" s="31" t="s">
        <v>991</v>
      </c>
      <c r="L277" s="33">
        <v>6004</v>
      </c>
      <c r="M277" s="150">
        <v>194712.40268599999</v>
      </c>
      <c r="N277" s="34">
        <v>108842</v>
      </c>
      <c r="O277" s="34">
        <v>0</v>
      </c>
      <c r="P277" s="30">
        <v>391174.40268599999</v>
      </c>
      <c r="Q277" s="35">
        <v>447.68080600000002</v>
      </c>
      <c r="R277" s="36">
        <v>0</v>
      </c>
      <c r="S277" s="36">
        <v>511.54054628591069</v>
      </c>
      <c r="T277" s="36">
        <v>11496.459453714089</v>
      </c>
      <c r="U277" s="37">
        <v>12008.064753178809</v>
      </c>
      <c r="V277" s="38">
        <v>12455.745559178809</v>
      </c>
      <c r="W277" s="34">
        <v>403630.1482451788</v>
      </c>
      <c r="X277" s="34">
        <v>959.13852428592509</v>
      </c>
      <c r="Y277" s="33">
        <v>402671.00972089288</v>
      </c>
      <c r="Z277" s="144">
        <v>0</v>
      </c>
      <c r="AA277" s="34">
        <v>17118.540793153712</v>
      </c>
      <c r="AB277" s="34">
        <v>66630.446309566483</v>
      </c>
      <c r="AC277" s="34">
        <v>98218.98000000001</v>
      </c>
      <c r="AD277" s="34">
        <v>2713.79</v>
      </c>
      <c r="AE277" s="34">
        <v>9032.27</v>
      </c>
      <c r="AF277" s="34">
        <v>193714.0271027202</v>
      </c>
      <c r="AG277" s="136">
        <v>87620</v>
      </c>
      <c r="AH277" s="34">
        <v>87620</v>
      </c>
      <c r="AI277" s="34">
        <v>0</v>
      </c>
      <c r="AJ277" s="34">
        <v>0</v>
      </c>
      <c r="AK277" s="34">
        <v>0</v>
      </c>
      <c r="AL277" s="34">
        <v>87620</v>
      </c>
      <c r="AM277" s="34">
        <v>87620</v>
      </c>
      <c r="AN277" s="34">
        <v>0</v>
      </c>
      <c r="AO277" s="34">
        <v>391174.40268599999</v>
      </c>
      <c r="AP277" s="34">
        <v>391174.40268599999</v>
      </c>
      <c r="AQ277" s="34">
        <v>0</v>
      </c>
      <c r="AR277" s="34">
        <v>108842</v>
      </c>
      <c r="AS277" s="34">
        <v>0</v>
      </c>
    </row>
    <row r="278" spans="2:45" s="1" customFormat="1" ht="13.8">
      <c r="B278" s="31" t="s">
        <v>1223</v>
      </c>
      <c r="C278" s="32" t="s">
        <v>221</v>
      </c>
      <c r="D278" s="31" t="s">
        <v>222</v>
      </c>
      <c r="E278" s="31" t="s">
        <v>14</v>
      </c>
      <c r="F278" s="31" t="s">
        <v>15</v>
      </c>
      <c r="G278" s="31" t="s">
        <v>16</v>
      </c>
      <c r="H278" s="31" t="s">
        <v>25</v>
      </c>
      <c r="I278" s="31" t="s">
        <v>10</v>
      </c>
      <c r="J278" s="31" t="s">
        <v>22</v>
      </c>
      <c r="K278" s="31" t="s">
        <v>223</v>
      </c>
      <c r="L278" s="33">
        <v>442</v>
      </c>
      <c r="M278" s="150">
        <v>26180.302378</v>
      </c>
      <c r="N278" s="34">
        <v>-18470</v>
      </c>
      <c r="O278" s="34">
        <v>12758.681425231485</v>
      </c>
      <c r="P278" s="30">
        <v>12321.304378000001</v>
      </c>
      <c r="Q278" s="35">
        <v>668.05908399999998</v>
      </c>
      <c r="R278" s="36">
        <v>0</v>
      </c>
      <c r="S278" s="36">
        <v>0</v>
      </c>
      <c r="T278" s="36">
        <v>884</v>
      </c>
      <c r="U278" s="37">
        <v>884.00476697285694</v>
      </c>
      <c r="V278" s="38">
        <v>1552.0638509728569</v>
      </c>
      <c r="W278" s="34">
        <v>13873.368228972857</v>
      </c>
      <c r="X278" s="34">
        <v>-1.8189900000000001E-12</v>
      </c>
      <c r="Y278" s="33">
        <v>13873.368228972859</v>
      </c>
      <c r="Z278" s="144">
        <v>0</v>
      </c>
      <c r="AA278" s="34">
        <v>848.10698445786284</v>
      </c>
      <c r="AB278" s="34">
        <v>1943.7545772525186</v>
      </c>
      <c r="AC278" s="34">
        <v>8135.6399999999994</v>
      </c>
      <c r="AD278" s="34">
        <v>112.565</v>
      </c>
      <c r="AE278" s="34">
        <v>0</v>
      </c>
      <c r="AF278" s="34">
        <v>11040.066561710382</v>
      </c>
      <c r="AG278" s="136">
        <v>0</v>
      </c>
      <c r="AH278" s="34">
        <v>4611.0019999999995</v>
      </c>
      <c r="AI278" s="34">
        <v>0</v>
      </c>
      <c r="AJ278" s="34">
        <v>287.8</v>
      </c>
      <c r="AK278" s="34">
        <v>287.8</v>
      </c>
      <c r="AL278" s="34">
        <v>0</v>
      </c>
      <c r="AM278" s="34">
        <v>4323.2019999999993</v>
      </c>
      <c r="AN278" s="34">
        <v>4323.2019999999993</v>
      </c>
      <c r="AO278" s="34">
        <v>12321.304378000001</v>
      </c>
      <c r="AP278" s="34">
        <v>7710.3023780000021</v>
      </c>
      <c r="AQ278" s="34">
        <v>4611.0020000000004</v>
      </c>
      <c r="AR278" s="34">
        <v>-18470</v>
      </c>
      <c r="AS278" s="34">
        <v>0</v>
      </c>
    </row>
    <row r="279" spans="2:45" s="1" customFormat="1" ht="13.8">
      <c r="B279" s="31" t="s">
        <v>1223</v>
      </c>
      <c r="C279" s="32" t="s">
        <v>37</v>
      </c>
      <c r="D279" s="31" t="s">
        <v>38</v>
      </c>
      <c r="E279" s="31" t="s">
        <v>14</v>
      </c>
      <c r="F279" s="31" t="s">
        <v>15</v>
      </c>
      <c r="G279" s="31" t="s">
        <v>16</v>
      </c>
      <c r="H279" s="31" t="s">
        <v>25</v>
      </c>
      <c r="I279" s="31" t="s">
        <v>10</v>
      </c>
      <c r="J279" s="31" t="s">
        <v>22</v>
      </c>
      <c r="K279" s="31" t="s">
        <v>39</v>
      </c>
      <c r="L279" s="33">
        <v>736</v>
      </c>
      <c r="M279" s="150">
        <v>21117.271428</v>
      </c>
      <c r="N279" s="34">
        <v>-24414</v>
      </c>
      <c r="O279" s="34">
        <v>4011.7150638627909</v>
      </c>
      <c r="P279" s="30">
        <v>6013.8145708000011</v>
      </c>
      <c r="Q279" s="35">
        <v>0</v>
      </c>
      <c r="R279" s="36">
        <v>0</v>
      </c>
      <c r="S279" s="36">
        <v>0</v>
      </c>
      <c r="T279" s="36">
        <v>1472</v>
      </c>
      <c r="U279" s="37">
        <v>1472.0079377647573</v>
      </c>
      <c r="V279" s="38">
        <v>1472.0079377647573</v>
      </c>
      <c r="W279" s="34">
        <v>7485.8225085647582</v>
      </c>
      <c r="X279" s="34">
        <v>-9.0948999999999999E-13</v>
      </c>
      <c r="Y279" s="33">
        <v>7485.8225085647591</v>
      </c>
      <c r="Z279" s="144">
        <v>0</v>
      </c>
      <c r="AA279" s="34">
        <v>3392.1173395773649</v>
      </c>
      <c r="AB279" s="34">
        <v>2104.8939474455492</v>
      </c>
      <c r="AC279" s="34">
        <v>14906.18</v>
      </c>
      <c r="AD279" s="34">
        <v>0</v>
      </c>
      <c r="AE279" s="34">
        <v>0</v>
      </c>
      <c r="AF279" s="34">
        <v>20403.191287022913</v>
      </c>
      <c r="AG279" s="136">
        <v>0</v>
      </c>
      <c r="AH279" s="34">
        <v>9310.5431427999993</v>
      </c>
      <c r="AI279" s="34">
        <v>0</v>
      </c>
      <c r="AJ279" s="34">
        <v>2111.7271427999999</v>
      </c>
      <c r="AK279" s="34">
        <v>2111.7271427999999</v>
      </c>
      <c r="AL279" s="34">
        <v>0</v>
      </c>
      <c r="AM279" s="34">
        <v>7198.8159999999989</v>
      </c>
      <c r="AN279" s="34">
        <v>7198.8159999999989</v>
      </c>
      <c r="AO279" s="34">
        <v>6013.8145708000011</v>
      </c>
      <c r="AP279" s="34">
        <v>-3296.7285719999982</v>
      </c>
      <c r="AQ279" s="34">
        <v>9310.5431427999993</v>
      </c>
      <c r="AR279" s="34">
        <v>-24414</v>
      </c>
      <c r="AS279" s="34">
        <v>0</v>
      </c>
    </row>
    <row r="280" spans="2:45" s="1" customFormat="1" ht="13.8">
      <c r="B280" s="31" t="s">
        <v>1223</v>
      </c>
      <c r="C280" s="32" t="s">
        <v>929</v>
      </c>
      <c r="D280" s="31" t="s">
        <v>930</v>
      </c>
      <c r="E280" s="31" t="s">
        <v>14</v>
      </c>
      <c r="F280" s="31" t="s">
        <v>15</v>
      </c>
      <c r="G280" s="31" t="s">
        <v>16</v>
      </c>
      <c r="H280" s="31" t="s">
        <v>25</v>
      </c>
      <c r="I280" s="31" t="s">
        <v>10</v>
      </c>
      <c r="J280" s="31" t="s">
        <v>11</v>
      </c>
      <c r="K280" s="31" t="s">
        <v>931</v>
      </c>
      <c r="L280" s="33">
        <v>1107</v>
      </c>
      <c r="M280" s="150">
        <v>17693.800983999998</v>
      </c>
      <c r="N280" s="34">
        <v>-17805</v>
      </c>
      <c r="O280" s="34">
        <v>8325.565477332435</v>
      </c>
      <c r="P280" s="30">
        <v>789.13098400000308</v>
      </c>
      <c r="Q280" s="35">
        <v>340.47029400000002</v>
      </c>
      <c r="R280" s="36">
        <v>0</v>
      </c>
      <c r="S280" s="36">
        <v>174.41175657149557</v>
      </c>
      <c r="T280" s="36">
        <v>6371.5834953324293</v>
      </c>
      <c r="U280" s="37">
        <v>6546.0305512044761</v>
      </c>
      <c r="V280" s="38">
        <v>6886.5008452044758</v>
      </c>
      <c r="W280" s="34">
        <v>7675.6318292044789</v>
      </c>
      <c r="X280" s="34">
        <v>7675.5965299039281</v>
      </c>
      <c r="Y280" s="33">
        <v>3.5299300550832413E-2</v>
      </c>
      <c r="Z280" s="144">
        <v>0</v>
      </c>
      <c r="AA280" s="34">
        <v>5738.7726220102268</v>
      </c>
      <c r="AB280" s="34">
        <v>4740.3036381742786</v>
      </c>
      <c r="AC280" s="34">
        <v>21570.38</v>
      </c>
      <c r="AD280" s="34">
        <v>53.194071103929971</v>
      </c>
      <c r="AE280" s="34">
        <v>0</v>
      </c>
      <c r="AF280" s="34">
        <v>32102.650331288438</v>
      </c>
      <c r="AG280" s="136">
        <v>12317</v>
      </c>
      <c r="AH280" s="34">
        <v>16887.330000000002</v>
      </c>
      <c r="AI280" s="34">
        <v>4500</v>
      </c>
      <c r="AJ280" s="34">
        <v>4500</v>
      </c>
      <c r="AK280" s="34">
        <v>0</v>
      </c>
      <c r="AL280" s="34">
        <v>7817</v>
      </c>
      <c r="AM280" s="34">
        <v>12387.33</v>
      </c>
      <c r="AN280" s="34">
        <v>4570.33</v>
      </c>
      <c r="AO280" s="34">
        <v>789.13098400000308</v>
      </c>
      <c r="AP280" s="34">
        <v>-3781.1990159999968</v>
      </c>
      <c r="AQ280" s="34">
        <v>4570.33</v>
      </c>
      <c r="AR280" s="34">
        <v>-17805</v>
      </c>
      <c r="AS280" s="34">
        <v>0</v>
      </c>
    </row>
    <row r="281" spans="2:45" s="1" customFormat="1" ht="13.8">
      <c r="B281" s="31" t="s">
        <v>1223</v>
      </c>
      <c r="C281" s="32" t="s">
        <v>1178</v>
      </c>
      <c r="D281" s="31" t="s">
        <v>1179</v>
      </c>
      <c r="E281" s="31" t="s">
        <v>14</v>
      </c>
      <c r="F281" s="31" t="s">
        <v>15</v>
      </c>
      <c r="G281" s="31" t="s">
        <v>16</v>
      </c>
      <c r="H281" s="31" t="s">
        <v>25</v>
      </c>
      <c r="I281" s="31" t="s">
        <v>10</v>
      </c>
      <c r="J281" s="31" t="s">
        <v>11</v>
      </c>
      <c r="K281" s="31" t="s">
        <v>1180</v>
      </c>
      <c r="L281" s="33">
        <v>1221</v>
      </c>
      <c r="M281" s="150">
        <v>22943.395843999999</v>
      </c>
      <c r="N281" s="34">
        <v>-98543</v>
      </c>
      <c r="O281" s="34">
        <v>32740.78916492909</v>
      </c>
      <c r="P281" s="30">
        <v>-88701.304155999998</v>
      </c>
      <c r="Q281" s="35">
        <v>1419.176483</v>
      </c>
      <c r="R281" s="36">
        <v>88701.304155999998</v>
      </c>
      <c r="S281" s="36">
        <v>816.75493485745653</v>
      </c>
      <c r="T281" s="36">
        <v>22181.738643391014</v>
      </c>
      <c r="U281" s="37">
        <v>111700.40007576875</v>
      </c>
      <c r="V281" s="38">
        <v>113119.57655876875</v>
      </c>
      <c r="W281" s="34">
        <v>113119.57655876875</v>
      </c>
      <c r="X281" s="34">
        <v>33567.688752786562</v>
      </c>
      <c r="Y281" s="33">
        <v>79551.887805982187</v>
      </c>
      <c r="Z281" s="144">
        <v>0</v>
      </c>
      <c r="AA281" s="34">
        <v>1945.2393925265192</v>
      </c>
      <c r="AB281" s="34">
        <v>5505.7275640083571</v>
      </c>
      <c r="AC281" s="34">
        <v>18216.400000000001</v>
      </c>
      <c r="AD281" s="34">
        <v>1452.7968559999999</v>
      </c>
      <c r="AE281" s="34">
        <v>93.31</v>
      </c>
      <c r="AF281" s="34">
        <v>27213.473812534878</v>
      </c>
      <c r="AG281" s="136">
        <v>28582</v>
      </c>
      <c r="AH281" s="34">
        <v>30356.3</v>
      </c>
      <c r="AI281" s="34">
        <v>0</v>
      </c>
      <c r="AJ281" s="34">
        <v>1774.3000000000002</v>
      </c>
      <c r="AK281" s="34">
        <v>1774.3000000000002</v>
      </c>
      <c r="AL281" s="34">
        <v>28582</v>
      </c>
      <c r="AM281" s="34">
        <v>28582</v>
      </c>
      <c r="AN281" s="34">
        <v>0</v>
      </c>
      <c r="AO281" s="34">
        <v>-88701.304155999998</v>
      </c>
      <c r="AP281" s="34">
        <v>-90475.604156000001</v>
      </c>
      <c r="AQ281" s="34">
        <v>1774.3000000000029</v>
      </c>
      <c r="AR281" s="34">
        <v>-98543</v>
      </c>
      <c r="AS281" s="34">
        <v>0</v>
      </c>
    </row>
    <row r="282" spans="2:45" s="1" customFormat="1" ht="13.8">
      <c r="B282" s="31" t="s">
        <v>1223</v>
      </c>
      <c r="C282" s="32" t="s">
        <v>543</v>
      </c>
      <c r="D282" s="31" t="s">
        <v>544</v>
      </c>
      <c r="E282" s="31" t="s">
        <v>14</v>
      </c>
      <c r="F282" s="31" t="s">
        <v>15</v>
      </c>
      <c r="G282" s="31" t="s">
        <v>16</v>
      </c>
      <c r="H282" s="31" t="s">
        <v>25</v>
      </c>
      <c r="I282" s="31" t="s">
        <v>10</v>
      </c>
      <c r="J282" s="31" t="s">
        <v>11</v>
      </c>
      <c r="K282" s="31" t="s">
        <v>545</v>
      </c>
      <c r="L282" s="33">
        <v>1039</v>
      </c>
      <c r="M282" s="150">
        <v>97685.453310000012</v>
      </c>
      <c r="N282" s="34">
        <v>-46574</v>
      </c>
      <c r="O282" s="34">
        <v>28368.017383530656</v>
      </c>
      <c r="P282" s="30">
        <v>3409889.65331</v>
      </c>
      <c r="Q282" s="35">
        <v>5136.2457880000002</v>
      </c>
      <c r="R282" s="36">
        <v>0</v>
      </c>
      <c r="S282" s="36">
        <v>500.78831885733513</v>
      </c>
      <c r="T282" s="36">
        <v>1577.2116811426649</v>
      </c>
      <c r="U282" s="37">
        <v>2078.0112056217158</v>
      </c>
      <c r="V282" s="38">
        <v>7214.256993621716</v>
      </c>
      <c r="W282" s="34">
        <v>3417103.9103036216</v>
      </c>
      <c r="X282" s="34">
        <v>938.97809785744175</v>
      </c>
      <c r="Y282" s="33">
        <v>3416164.9322057641</v>
      </c>
      <c r="Z282" s="144">
        <v>0</v>
      </c>
      <c r="AA282" s="34">
        <v>8067.6056594041984</v>
      </c>
      <c r="AB282" s="34">
        <v>4167.5048987286236</v>
      </c>
      <c r="AC282" s="34">
        <v>17002.649999999998</v>
      </c>
      <c r="AD282" s="34">
        <v>168.29084580911996</v>
      </c>
      <c r="AE282" s="34">
        <v>375.78</v>
      </c>
      <c r="AF282" s="34">
        <v>29781.831403941938</v>
      </c>
      <c r="AG282" s="136">
        <v>3845410</v>
      </c>
      <c r="AH282" s="34">
        <v>3849047.2</v>
      </c>
      <c r="AI282" s="34">
        <v>0</v>
      </c>
      <c r="AJ282" s="34">
        <v>3637.2000000000003</v>
      </c>
      <c r="AK282" s="34">
        <v>3637.2000000000003</v>
      </c>
      <c r="AL282" s="34">
        <v>3845410</v>
      </c>
      <c r="AM282" s="34">
        <v>3845410</v>
      </c>
      <c r="AN282" s="34">
        <v>0</v>
      </c>
      <c r="AO282" s="34">
        <v>3409889.65331</v>
      </c>
      <c r="AP282" s="34">
        <v>3406252.4533099998</v>
      </c>
      <c r="AQ282" s="34">
        <v>3637.2000000001863</v>
      </c>
      <c r="AR282" s="34">
        <v>-46574</v>
      </c>
      <c r="AS282" s="34">
        <v>0</v>
      </c>
    </row>
    <row r="283" spans="2:45" s="1" customFormat="1" ht="13.8">
      <c r="B283" s="31" t="s">
        <v>1223</v>
      </c>
      <c r="C283" s="32" t="s">
        <v>899</v>
      </c>
      <c r="D283" s="31" t="s">
        <v>900</v>
      </c>
      <c r="E283" s="31" t="s">
        <v>14</v>
      </c>
      <c r="F283" s="31" t="s">
        <v>15</v>
      </c>
      <c r="G283" s="31" t="s">
        <v>16</v>
      </c>
      <c r="H283" s="31" t="s">
        <v>25</v>
      </c>
      <c r="I283" s="31" t="s">
        <v>10</v>
      </c>
      <c r="J283" s="31" t="s">
        <v>11</v>
      </c>
      <c r="K283" s="31" t="s">
        <v>901</v>
      </c>
      <c r="L283" s="33">
        <v>2753</v>
      </c>
      <c r="M283" s="150">
        <v>29207.738410999998</v>
      </c>
      <c r="N283" s="34">
        <v>-30525</v>
      </c>
      <c r="O283" s="34">
        <v>20842.244974764075</v>
      </c>
      <c r="P283" s="30">
        <v>17477.582252100001</v>
      </c>
      <c r="Q283" s="35">
        <v>725.77894100000003</v>
      </c>
      <c r="R283" s="36">
        <v>0</v>
      </c>
      <c r="S283" s="36">
        <v>640.51107657167461</v>
      </c>
      <c r="T283" s="36">
        <v>4865.4889234283255</v>
      </c>
      <c r="U283" s="37">
        <v>5506.0296911227952</v>
      </c>
      <c r="V283" s="38">
        <v>6231.8086321227947</v>
      </c>
      <c r="W283" s="34">
        <v>23709.390884222797</v>
      </c>
      <c r="X283" s="34">
        <v>4400.2892422357472</v>
      </c>
      <c r="Y283" s="33">
        <v>19309.10164198705</v>
      </c>
      <c r="Z283" s="144">
        <v>0</v>
      </c>
      <c r="AA283" s="34">
        <v>2505.3550674215203</v>
      </c>
      <c r="AB283" s="34">
        <v>14679.81092548573</v>
      </c>
      <c r="AC283" s="34">
        <v>64120.36</v>
      </c>
      <c r="AD283" s="34">
        <v>491.5</v>
      </c>
      <c r="AE283" s="34">
        <v>0</v>
      </c>
      <c r="AF283" s="34">
        <v>81797.025992907249</v>
      </c>
      <c r="AG283" s="136">
        <v>6596</v>
      </c>
      <c r="AH283" s="34">
        <v>33726.843841100002</v>
      </c>
      <c r="AI283" s="34">
        <v>0</v>
      </c>
      <c r="AJ283" s="34">
        <v>2920.7738411</v>
      </c>
      <c r="AK283" s="34">
        <v>2920.7738411</v>
      </c>
      <c r="AL283" s="34">
        <v>6596</v>
      </c>
      <c r="AM283" s="34">
        <v>30806.07</v>
      </c>
      <c r="AN283" s="34">
        <v>24210.07</v>
      </c>
      <c r="AO283" s="34">
        <v>17477.582252100001</v>
      </c>
      <c r="AP283" s="34">
        <v>-9653.2615889999979</v>
      </c>
      <c r="AQ283" s="34">
        <v>27130.843841100002</v>
      </c>
      <c r="AR283" s="34">
        <v>-30525</v>
      </c>
      <c r="AS283" s="34">
        <v>0</v>
      </c>
    </row>
    <row r="284" spans="2:45" s="1" customFormat="1" ht="13.8">
      <c r="B284" s="31" t="s">
        <v>1223</v>
      </c>
      <c r="C284" s="32" t="s">
        <v>82</v>
      </c>
      <c r="D284" s="31" t="s">
        <v>83</v>
      </c>
      <c r="E284" s="31" t="s">
        <v>14</v>
      </c>
      <c r="F284" s="31" t="s">
        <v>15</v>
      </c>
      <c r="G284" s="31" t="s">
        <v>16</v>
      </c>
      <c r="H284" s="31" t="s">
        <v>25</v>
      </c>
      <c r="I284" s="31" t="s">
        <v>10</v>
      </c>
      <c r="J284" s="31" t="s">
        <v>11</v>
      </c>
      <c r="K284" s="31" t="s">
        <v>84</v>
      </c>
      <c r="L284" s="33">
        <v>2819</v>
      </c>
      <c r="M284" s="150">
        <v>129821.66981100001</v>
      </c>
      <c r="N284" s="34">
        <v>-91638</v>
      </c>
      <c r="O284" s="34">
        <v>58160.368001235671</v>
      </c>
      <c r="P284" s="30">
        <v>82710.446792100032</v>
      </c>
      <c r="Q284" s="35">
        <v>10165.059327000001</v>
      </c>
      <c r="R284" s="36">
        <v>0</v>
      </c>
      <c r="S284" s="36">
        <v>1764.410596572106</v>
      </c>
      <c r="T284" s="36">
        <v>3873.589403427894</v>
      </c>
      <c r="U284" s="37">
        <v>5638.030402933221</v>
      </c>
      <c r="V284" s="38">
        <v>15803.089729933221</v>
      </c>
      <c r="W284" s="34">
        <v>98513.536522033246</v>
      </c>
      <c r="X284" s="34">
        <v>3308.2698685721116</v>
      </c>
      <c r="Y284" s="33">
        <v>95205.266653461134</v>
      </c>
      <c r="Z284" s="144">
        <v>6740.0987754520229</v>
      </c>
      <c r="AA284" s="34">
        <v>15891.244466953121</v>
      </c>
      <c r="AB284" s="34">
        <v>31714.551155844525</v>
      </c>
      <c r="AC284" s="34">
        <v>36354.870000000003</v>
      </c>
      <c r="AD284" s="34">
        <v>2294.8351250343999</v>
      </c>
      <c r="AE284" s="34">
        <v>1656.14</v>
      </c>
      <c r="AF284" s="34">
        <v>94651.739523284079</v>
      </c>
      <c r="AG284" s="136">
        <v>0</v>
      </c>
      <c r="AH284" s="34">
        <v>44526.776981100003</v>
      </c>
      <c r="AI284" s="34">
        <v>0</v>
      </c>
      <c r="AJ284" s="34">
        <v>12982.166981100003</v>
      </c>
      <c r="AK284" s="34">
        <v>12982.166981100003</v>
      </c>
      <c r="AL284" s="34">
        <v>0</v>
      </c>
      <c r="AM284" s="34">
        <v>31544.609999999997</v>
      </c>
      <c r="AN284" s="34">
        <v>31544.609999999997</v>
      </c>
      <c r="AO284" s="34">
        <v>82710.446792100032</v>
      </c>
      <c r="AP284" s="34">
        <v>38183.669811000029</v>
      </c>
      <c r="AQ284" s="34">
        <v>44526.776981100003</v>
      </c>
      <c r="AR284" s="34">
        <v>-91638</v>
      </c>
      <c r="AS284" s="34">
        <v>0</v>
      </c>
    </row>
    <row r="285" spans="2:45" s="1" customFormat="1" ht="13.8">
      <c r="B285" s="31" t="s">
        <v>1223</v>
      </c>
      <c r="C285" s="32" t="s">
        <v>145</v>
      </c>
      <c r="D285" s="31" t="s">
        <v>146</v>
      </c>
      <c r="E285" s="31" t="s">
        <v>14</v>
      </c>
      <c r="F285" s="31" t="s">
        <v>15</v>
      </c>
      <c r="G285" s="31" t="s">
        <v>16</v>
      </c>
      <c r="H285" s="31" t="s">
        <v>25</v>
      </c>
      <c r="I285" s="31" t="s">
        <v>14</v>
      </c>
      <c r="J285" s="31" t="s">
        <v>20</v>
      </c>
      <c r="K285" s="31" t="s">
        <v>147</v>
      </c>
      <c r="L285" s="33">
        <v>26813</v>
      </c>
      <c r="M285" s="150">
        <v>713033.59727599996</v>
      </c>
      <c r="N285" s="34">
        <v>-871748</v>
      </c>
      <c r="O285" s="34">
        <v>628742.41856843384</v>
      </c>
      <c r="P285" s="30">
        <v>81719.957003599964</v>
      </c>
      <c r="Q285" s="35">
        <v>50981.612392000003</v>
      </c>
      <c r="R285" s="36">
        <v>0</v>
      </c>
      <c r="S285" s="36">
        <v>13411.166809148008</v>
      </c>
      <c r="T285" s="36">
        <v>425335.30027268158</v>
      </c>
      <c r="U285" s="37">
        <v>438748.83302357129</v>
      </c>
      <c r="V285" s="38">
        <v>489730.44541557127</v>
      </c>
      <c r="W285" s="34">
        <v>571450.4024191713</v>
      </c>
      <c r="X285" s="34">
        <v>532921.55789798207</v>
      </c>
      <c r="Y285" s="33">
        <v>38528.844521189225</v>
      </c>
      <c r="Z285" s="144">
        <v>0</v>
      </c>
      <c r="AA285" s="34">
        <v>31072.796522206248</v>
      </c>
      <c r="AB285" s="34">
        <v>192560.4509782911</v>
      </c>
      <c r="AC285" s="34">
        <v>298587.76</v>
      </c>
      <c r="AD285" s="34">
        <v>7060.9694723826105</v>
      </c>
      <c r="AE285" s="34">
        <v>7885.47</v>
      </c>
      <c r="AF285" s="34">
        <v>537167.44697287993</v>
      </c>
      <c r="AG285" s="136">
        <v>372380</v>
      </c>
      <c r="AH285" s="34">
        <v>415423.35972760001</v>
      </c>
      <c r="AI285" s="34">
        <v>28260</v>
      </c>
      <c r="AJ285" s="34">
        <v>71303.359727599993</v>
      </c>
      <c r="AK285" s="34">
        <v>43043.359727599993</v>
      </c>
      <c r="AL285" s="34">
        <v>344120</v>
      </c>
      <c r="AM285" s="34">
        <v>344120</v>
      </c>
      <c r="AN285" s="34">
        <v>0</v>
      </c>
      <c r="AO285" s="34">
        <v>81719.957003599964</v>
      </c>
      <c r="AP285" s="34">
        <v>38676.597275999971</v>
      </c>
      <c r="AQ285" s="34">
        <v>43043.359727599993</v>
      </c>
      <c r="AR285" s="34">
        <v>-871748</v>
      </c>
      <c r="AS285" s="34">
        <v>0</v>
      </c>
    </row>
    <row r="286" spans="2:45" s="1" customFormat="1" ht="13.8">
      <c r="B286" s="31" t="s">
        <v>1223</v>
      </c>
      <c r="C286" s="32" t="s">
        <v>474</v>
      </c>
      <c r="D286" s="31" t="s">
        <v>475</v>
      </c>
      <c r="E286" s="31" t="s">
        <v>14</v>
      </c>
      <c r="F286" s="31" t="s">
        <v>15</v>
      </c>
      <c r="G286" s="31" t="s">
        <v>16</v>
      </c>
      <c r="H286" s="31" t="s">
        <v>25</v>
      </c>
      <c r="I286" s="31" t="s">
        <v>10</v>
      </c>
      <c r="J286" s="31" t="s">
        <v>19</v>
      </c>
      <c r="K286" s="31" t="s">
        <v>476</v>
      </c>
      <c r="L286" s="33">
        <v>5996</v>
      </c>
      <c r="M286" s="150">
        <v>361044.24202299997</v>
      </c>
      <c r="N286" s="34">
        <v>-284687</v>
      </c>
      <c r="O286" s="34">
        <v>177231.34820532872</v>
      </c>
      <c r="P286" s="30">
        <v>90172.666225299967</v>
      </c>
      <c r="Q286" s="35">
        <v>10255.271929</v>
      </c>
      <c r="R286" s="36">
        <v>0</v>
      </c>
      <c r="S286" s="36">
        <v>6988.9057268598262</v>
      </c>
      <c r="T286" s="36">
        <v>68002.628395492255</v>
      </c>
      <c r="U286" s="37">
        <v>74991.938514442198</v>
      </c>
      <c r="V286" s="38">
        <v>85247.210443442193</v>
      </c>
      <c r="W286" s="34">
        <v>175419.87666874216</v>
      </c>
      <c r="X286" s="34">
        <v>96022.900799888535</v>
      </c>
      <c r="Y286" s="33">
        <v>79396.975868853624</v>
      </c>
      <c r="Z286" s="144">
        <v>140897.40899724461</v>
      </c>
      <c r="AA286" s="34">
        <v>41222.953359740983</v>
      </c>
      <c r="AB286" s="34">
        <v>62846.388281147803</v>
      </c>
      <c r="AC286" s="34">
        <v>49209.63</v>
      </c>
      <c r="AD286" s="34">
        <v>17557.812029875</v>
      </c>
      <c r="AE286" s="34">
        <v>14211.15</v>
      </c>
      <c r="AF286" s="34">
        <v>325945.34266800841</v>
      </c>
      <c r="AG286" s="136">
        <v>81694</v>
      </c>
      <c r="AH286" s="34">
        <v>117798.4242023</v>
      </c>
      <c r="AI286" s="34">
        <v>0</v>
      </c>
      <c r="AJ286" s="34">
        <v>36104.424202299997</v>
      </c>
      <c r="AK286" s="34">
        <v>36104.424202299997</v>
      </c>
      <c r="AL286" s="34">
        <v>81694</v>
      </c>
      <c r="AM286" s="34">
        <v>81694</v>
      </c>
      <c r="AN286" s="34">
        <v>0</v>
      </c>
      <c r="AO286" s="34">
        <v>90172.666225299967</v>
      </c>
      <c r="AP286" s="34">
        <v>54068.24202299997</v>
      </c>
      <c r="AQ286" s="34">
        <v>36104.424202299997</v>
      </c>
      <c r="AR286" s="34">
        <v>-454687</v>
      </c>
      <c r="AS286" s="34">
        <v>170000</v>
      </c>
    </row>
    <row r="287" spans="2:45" s="1" customFormat="1" ht="13.8">
      <c r="B287" s="31" t="s">
        <v>1223</v>
      </c>
      <c r="C287" s="32" t="s">
        <v>287</v>
      </c>
      <c r="D287" s="31" t="s">
        <v>288</v>
      </c>
      <c r="E287" s="31" t="s">
        <v>14</v>
      </c>
      <c r="F287" s="31" t="s">
        <v>15</v>
      </c>
      <c r="G287" s="31" t="s">
        <v>16</v>
      </c>
      <c r="H287" s="31" t="s">
        <v>25</v>
      </c>
      <c r="I287" s="31" t="s">
        <v>10</v>
      </c>
      <c r="J287" s="31" t="s">
        <v>11</v>
      </c>
      <c r="K287" s="31" t="s">
        <v>289</v>
      </c>
      <c r="L287" s="33">
        <v>1664</v>
      </c>
      <c r="M287" s="150">
        <v>155360.62745899998</v>
      </c>
      <c r="N287" s="34">
        <v>-72932</v>
      </c>
      <c r="O287" s="34">
        <v>18893.136419809482</v>
      </c>
      <c r="P287" s="30">
        <v>155049.69020489999</v>
      </c>
      <c r="Q287" s="35">
        <v>2437.0043719999999</v>
      </c>
      <c r="R287" s="36">
        <v>0</v>
      </c>
      <c r="S287" s="36">
        <v>387.74811428586321</v>
      </c>
      <c r="T287" s="36">
        <v>2940.2518857141367</v>
      </c>
      <c r="U287" s="37">
        <v>3328.0179462507554</v>
      </c>
      <c r="V287" s="38">
        <v>5765.0223182507552</v>
      </c>
      <c r="W287" s="34">
        <v>160814.71252315075</v>
      </c>
      <c r="X287" s="34">
        <v>727.02771428588312</v>
      </c>
      <c r="Y287" s="33">
        <v>160087.68480886487</v>
      </c>
      <c r="Z287" s="144">
        <v>122759.07404815097</v>
      </c>
      <c r="AA287" s="34">
        <v>2471.0633883510809</v>
      </c>
      <c r="AB287" s="34">
        <v>41604.998409089225</v>
      </c>
      <c r="AC287" s="34">
        <v>22655.45</v>
      </c>
      <c r="AD287" s="34">
        <v>1864.9101596999999</v>
      </c>
      <c r="AE287" s="34">
        <v>73009.009999999995</v>
      </c>
      <c r="AF287" s="34">
        <v>264364.50600529124</v>
      </c>
      <c r="AG287" s="136">
        <v>103961</v>
      </c>
      <c r="AH287" s="34">
        <v>119497.0627459</v>
      </c>
      <c r="AI287" s="34">
        <v>0</v>
      </c>
      <c r="AJ287" s="34">
        <v>15536.062745899999</v>
      </c>
      <c r="AK287" s="34">
        <v>15536.062745899999</v>
      </c>
      <c r="AL287" s="34">
        <v>103961</v>
      </c>
      <c r="AM287" s="34">
        <v>103961</v>
      </c>
      <c r="AN287" s="34">
        <v>0</v>
      </c>
      <c r="AO287" s="34">
        <v>155049.69020489999</v>
      </c>
      <c r="AP287" s="34">
        <v>139513.62745899998</v>
      </c>
      <c r="AQ287" s="34">
        <v>15536.06274590001</v>
      </c>
      <c r="AR287" s="34">
        <v>-72932</v>
      </c>
      <c r="AS287" s="34">
        <v>0</v>
      </c>
    </row>
    <row r="288" spans="2:45" s="1" customFormat="1" ht="13.8">
      <c r="B288" s="31" t="s">
        <v>1223</v>
      </c>
      <c r="C288" s="32" t="s">
        <v>793</v>
      </c>
      <c r="D288" s="31" t="s">
        <v>794</v>
      </c>
      <c r="E288" s="31" t="s">
        <v>14</v>
      </c>
      <c r="F288" s="31" t="s">
        <v>15</v>
      </c>
      <c r="G288" s="31" t="s">
        <v>16</v>
      </c>
      <c r="H288" s="31" t="s">
        <v>25</v>
      </c>
      <c r="I288" s="31" t="s">
        <v>10</v>
      </c>
      <c r="J288" s="31" t="s">
        <v>22</v>
      </c>
      <c r="K288" s="31" t="s">
        <v>795</v>
      </c>
      <c r="L288" s="33">
        <v>799</v>
      </c>
      <c r="M288" s="150">
        <v>14704.873464</v>
      </c>
      <c r="N288" s="34">
        <v>-2764</v>
      </c>
      <c r="O288" s="34">
        <v>1686.3999999999999</v>
      </c>
      <c r="P288" s="30">
        <v>8918.4924639999954</v>
      </c>
      <c r="Q288" s="35">
        <v>0</v>
      </c>
      <c r="R288" s="36">
        <v>0</v>
      </c>
      <c r="S288" s="36">
        <v>0</v>
      </c>
      <c r="T288" s="36">
        <v>1598</v>
      </c>
      <c r="U288" s="37">
        <v>1598.0086172201645</v>
      </c>
      <c r="V288" s="38">
        <v>1598.0086172201645</v>
      </c>
      <c r="W288" s="34">
        <v>10516.50108122016</v>
      </c>
      <c r="X288" s="34">
        <v>0</v>
      </c>
      <c r="Y288" s="33">
        <v>10516.50108122016</v>
      </c>
      <c r="Z288" s="144">
        <v>0</v>
      </c>
      <c r="AA288" s="34">
        <v>918.71548742847972</v>
      </c>
      <c r="AB288" s="34">
        <v>2414.8421335204198</v>
      </c>
      <c r="AC288" s="34">
        <v>14214.2</v>
      </c>
      <c r="AD288" s="34">
        <v>0</v>
      </c>
      <c r="AE288" s="34">
        <v>0</v>
      </c>
      <c r="AF288" s="34">
        <v>17547.757620948902</v>
      </c>
      <c r="AG288" s="136">
        <v>5378</v>
      </c>
      <c r="AH288" s="34">
        <v>8892.6189999999988</v>
      </c>
      <c r="AI288" s="34">
        <v>0</v>
      </c>
      <c r="AJ288" s="34">
        <v>1077.6000000000001</v>
      </c>
      <c r="AK288" s="34">
        <v>1077.6000000000001</v>
      </c>
      <c r="AL288" s="34">
        <v>5378</v>
      </c>
      <c r="AM288" s="34">
        <v>7815.0189999999993</v>
      </c>
      <c r="AN288" s="34">
        <v>2437.0189999999993</v>
      </c>
      <c r="AO288" s="34">
        <v>8918.4924639999954</v>
      </c>
      <c r="AP288" s="34">
        <v>5403.8734639999957</v>
      </c>
      <c r="AQ288" s="34">
        <v>3514.6189999999988</v>
      </c>
      <c r="AR288" s="34">
        <v>-2764</v>
      </c>
      <c r="AS288" s="34">
        <v>0</v>
      </c>
    </row>
    <row r="289" spans="2:45" s="1" customFormat="1" ht="13.8">
      <c r="B289" s="31" t="s">
        <v>1223</v>
      </c>
      <c r="C289" s="32" t="s">
        <v>767</v>
      </c>
      <c r="D289" s="31" t="s">
        <v>768</v>
      </c>
      <c r="E289" s="31" t="s">
        <v>14</v>
      </c>
      <c r="F289" s="31" t="s">
        <v>15</v>
      </c>
      <c r="G289" s="31" t="s">
        <v>16</v>
      </c>
      <c r="H289" s="31" t="s">
        <v>25</v>
      </c>
      <c r="I289" s="31" t="s">
        <v>10</v>
      </c>
      <c r="J289" s="31" t="s">
        <v>11</v>
      </c>
      <c r="K289" s="31" t="s">
        <v>769</v>
      </c>
      <c r="L289" s="33">
        <v>4290</v>
      </c>
      <c r="M289" s="150">
        <v>76843.764540000004</v>
      </c>
      <c r="N289" s="34">
        <v>-89547</v>
      </c>
      <c r="O289" s="34">
        <v>45659.412490359973</v>
      </c>
      <c r="P289" s="30">
        <v>65699.140994000001</v>
      </c>
      <c r="Q289" s="35">
        <v>1560.363306</v>
      </c>
      <c r="R289" s="36">
        <v>0</v>
      </c>
      <c r="S289" s="36">
        <v>476.97362628589747</v>
      </c>
      <c r="T289" s="36">
        <v>8103.0263737141022</v>
      </c>
      <c r="U289" s="37">
        <v>8580.0462676777297</v>
      </c>
      <c r="V289" s="38">
        <v>10140.409573677729</v>
      </c>
      <c r="W289" s="34">
        <v>75839.550567677725</v>
      </c>
      <c r="X289" s="34">
        <v>894.32554928588797</v>
      </c>
      <c r="Y289" s="33">
        <v>74945.225018391837</v>
      </c>
      <c r="Z289" s="144">
        <v>0</v>
      </c>
      <c r="AA289" s="34">
        <v>5934.5036154739064</v>
      </c>
      <c r="AB289" s="34">
        <v>10637.129054323554</v>
      </c>
      <c r="AC289" s="34">
        <v>90331.05</v>
      </c>
      <c r="AD289" s="34">
        <v>869.31353721250002</v>
      </c>
      <c r="AE289" s="34">
        <v>0</v>
      </c>
      <c r="AF289" s="34">
        <v>107771.99620700996</v>
      </c>
      <c r="AG289" s="136">
        <v>78282</v>
      </c>
      <c r="AH289" s="34">
        <v>85966.376453999997</v>
      </c>
      <c r="AI289" s="34">
        <v>0</v>
      </c>
      <c r="AJ289" s="34">
        <v>7684.3764540000011</v>
      </c>
      <c r="AK289" s="34">
        <v>7684.3764540000011</v>
      </c>
      <c r="AL289" s="34">
        <v>78282</v>
      </c>
      <c r="AM289" s="34">
        <v>78282</v>
      </c>
      <c r="AN289" s="34">
        <v>0</v>
      </c>
      <c r="AO289" s="34">
        <v>65699.140994000001</v>
      </c>
      <c r="AP289" s="34">
        <v>58014.764540000004</v>
      </c>
      <c r="AQ289" s="34">
        <v>7684.3764539999975</v>
      </c>
      <c r="AR289" s="34">
        <v>-89547</v>
      </c>
      <c r="AS289" s="34">
        <v>0</v>
      </c>
    </row>
    <row r="290" spans="2:45" s="1" customFormat="1" ht="13.8">
      <c r="B290" s="31" t="s">
        <v>1223</v>
      </c>
      <c r="C290" s="32" t="s">
        <v>43</v>
      </c>
      <c r="D290" s="31" t="s">
        <v>44</v>
      </c>
      <c r="E290" s="31" t="s">
        <v>14</v>
      </c>
      <c r="F290" s="31" t="s">
        <v>15</v>
      </c>
      <c r="G290" s="31" t="s">
        <v>16</v>
      </c>
      <c r="H290" s="31" t="s">
        <v>25</v>
      </c>
      <c r="I290" s="31" t="s">
        <v>10</v>
      </c>
      <c r="J290" s="31" t="s">
        <v>19</v>
      </c>
      <c r="K290" s="31" t="s">
        <v>45</v>
      </c>
      <c r="L290" s="33">
        <v>9607</v>
      </c>
      <c r="M290" s="150">
        <v>157052.740506</v>
      </c>
      <c r="N290" s="34">
        <v>-123954</v>
      </c>
      <c r="O290" s="34">
        <v>55489.582632425561</v>
      </c>
      <c r="P290" s="30">
        <v>14546.014556600014</v>
      </c>
      <c r="Q290" s="35">
        <v>10444.047753999999</v>
      </c>
      <c r="R290" s="36">
        <v>0</v>
      </c>
      <c r="S290" s="36">
        <v>5147.6701645734056</v>
      </c>
      <c r="T290" s="36">
        <v>29363.944937879111</v>
      </c>
      <c r="U290" s="37">
        <v>34511.801206448494</v>
      </c>
      <c r="V290" s="38">
        <v>44955.848960448493</v>
      </c>
      <c r="W290" s="34">
        <v>59501.863517048507</v>
      </c>
      <c r="X290" s="34">
        <v>44655.613274398951</v>
      </c>
      <c r="Y290" s="33">
        <v>14846.250242649556</v>
      </c>
      <c r="Z290" s="144">
        <v>0</v>
      </c>
      <c r="AA290" s="34">
        <v>13399.916965521759</v>
      </c>
      <c r="AB290" s="34">
        <v>42000.473925808408</v>
      </c>
      <c r="AC290" s="34">
        <v>137774.43</v>
      </c>
      <c r="AD290" s="34">
        <v>3130.9482897875</v>
      </c>
      <c r="AE290" s="34">
        <v>1273.08</v>
      </c>
      <c r="AF290" s="34">
        <v>197578.84918111766</v>
      </c>
      <c r="AG290" s="136">
        <v>120473</v>
      </c>
      <c r="AH290" s="34">
        <v>136178.27405060001</v>
      </c>
      <c r="AI290" s="34">
        <v>0</v>
      </c>
      <c r="AJ290" s="34">
        <v>15705.274050600001</v>
      </c>
      <c r="AK290" s="34">
        <v>15705.274050600001</v>
      </c>
      <c r="AL290" s="34">
        <v>120473</v>
      </c>
      <c r="AM290" s="34">
        <v>120473</v>
      </c>
      <c r="AN290" s="34">
        <v>0</v>
      </c>
      <c r="AO290" s="34">
        <v>14546.014556600014</v>
      </c>
      <c r="AP290" s="34">
        <v>-1159.2594939999872</v>
      </c>
      <c r="AQ290" s="34">
        <v>15705.274050600001</v>
      </c>
      <c r="AR290" s="34">
        <v>-123954</v>
      </c>
      <c r="AS290" s="34">
        <v>0</v>
      </c>
    </row>
    <row r="291" spans="2:45" s="1" customFormat="1" ht="13.8">
      <c r="B291" s="31" t="s">
        <v>1223</v>
      </c>
      <c r="C291" s="32" t="s">
        <v>477</v>
      </c>
      <c r="D291" s="31" t="s">
        <v>478</v>
      </c>
      <c r="E291" s="31" t="s">
        <v>14</v>
      </c>
      <c r="F291" s="31" t="s">
        <v>15</v>
      </c>
      <c r="G291" s="31" t="s">
        <v>16</v>
      </c>
      <c r="H291" s="31" t="s">
        <v>25</v>
      </c>
      <c r="I291" s="31" t="s">
        <v>10</v>
      </c>
      <c r="J291" s="31" t="s">
        <v>11</v>
      </c>
      <c r="K291" s="31" t="s">
        <v>479</v>
      </c>
      <c r="L291" s="33">
        <v>1635</v>
      </c>
      <c r="M291" s="150">
        <v>129559.23412199999</v>
      </c>
      <c r="N291" s="34">
        <v>-138403</v>
      </c>
      <c r="O291" s="34">
        <v>90410.327791228003</v>
      </c>
      <c r="P291" s="30">
        <v>5110.8075341999938</v>
      </c>
      <c r="Q291" s="35">
        <v>9693.8831059999993</v>
      </c>
      <c r="R291" s="36">
        <v>0</v>
      </c>
      <c r="S291" s="36">
        <v>2211.6091302865639</v>
      </c>
      <c r="T291" s="36">
        <v>64935.423450003327</v>
      </c>
      <c r="U291" s="37">
        <v>67147.394670880094</v>
      </c>
      <c r="V291" s="38">
        <v>76841.277776880088</v>
      </c>
      <c r="W291" s="34">
        <v>81952.085311080082</v>
      </c>
      <c r="X291" s="34">
        <v>81687.562259314582</v>
      </c>
      <c r="Y291" s="33">
        <v>264.52305176549999</v>
      </c>
      <c r="Z291" s="144">
        <v>84175.83048577646</v>
      </c>
      <c r="AA291" s="34">
        <v>40244.048959270971</v>
      </c>
      <c r="AB291" s="34">
        <v>42246.179288326392</v>
      </c>
      <c r="AC291" s="34">
        <v>18410.079999999998</v>
      </c>
      <c r="AD291" s="34">
        <v>384.48414703125002</v>
      </c>
      <c r="AE291" s="34">
        <v>10714.73</v>
      </c>
      <c r="AF291" s="34">
        <v>196175.35288040506</v>
      </c>
      <c r="AG291" s="136">
        <v>0</v>
      </c>
      <c r="AH291" s="34">
        <v>31251.573412199999</v>
      </c>
      <c r="AI291" s="34">
        <v>0</v>
      </c>
      <c r="AJ291" s="34">
        <v>12955.9234122</v>
      </c>
      <c r="AK291" s="34">
        <v>12955.9234122</v>
      </c>
      <c r="AL291" s="34">
        <v>0</v>
      </c>
      <c r="AM291" s="34">
        <v>18295.649999999998</v>
      </c>
      <c r="AN291" s="34">
        <v>18295.649999999998</v>
      </c>
      <c r="AO291" s="34">
        <v>5110.8075341999938</v>
      </c>
      <c r="AP291" s="34">
        <v>-26140.765878000006</v>
      </c>
      <c r="AQ291" s="34">
        <v>31251.573412199999</v>
      </c>
      <c r="AR291" s="34">
        <v>-138403</v>
      </c>
      <c r="AS291" s="34">
        <v>0</v>
      </c>
    </row>
    <row r="292" spans="2:45" s="1" customFormat="1" ht="13.8">
      <c r="B292" s="31" t="s">
        <v>1223</v>
      </c>
      <c r="C292" s="32" t="s">
        <v>663</v>
      </c>
      <c r="D292" s="31" t="s">
        <v>664</v>
      </c>
      <c r="E292" s="31" t="s">
        <v>14</v>
      </c>
      <c r="F292" s="31" t="s">
        <v>15</v>
      </c>
      <c r="G292" s="31" t="s">
        <v>16</v>
      </c>
      <c r="H292" s="31" t="s">
        <v>25</v>
      </c>
      <c r="I292" s="31" t="s">
        <v>10</v>
      </c>
      <c r="J292" s="31" t="s">
        <v>19</v>
      </c>
      <c r="K292" s="31" t="s">
        <v>665</v>
      </c>
      <c r="L292" s="33">
        <v>6051</v>
      </c>
      <c r="M292" s="150">
        <v>147984.76677799999</v>
      </c>
      <c r="N292" s="34">
        <v>-350095</v>
      </c>
      <c r="O292" s="34">
        <v>268350.73596324853</v>
      </c>
      <c r="P292" s="30">
        <v>-194790.11354420002</v>
      </c>
      <c r="Q292" s="35">
        <v>7681.4736860000003</v>
      </c>
      <c r="R292" s="36">
        <v>194790.11354420002</v>
      </c>
      <c r="S292" s="36">
        <v>1988.8779634293351</v>
      </c>
      <c r="T292" s="36">
        <v>210329.02767562272</v>
      </c>
      <c r="U292" s="37">
        <v>407110.21451456123</v>
      </c>
      <c r="V292" s="38">
        <v>414791.68820056121</v>
      </c>
      <c r="W292" s="34">
        <v>414791.68820056121</v>
      </c>
      <c r="X292" s="34">
        <v>266138.67667667783</v>
      </c>
      <c r="Y292" s="33">
        <v>148653.01152388338</v>
      </c>
      <c r="Z292" s="144">
        <v>0</v>
      </c>
      <c r="AA292" s="34">
        <v>9496.7047984746605</v>
      </c>
      <c r="AB292" s="34">
        <v>32402.575429552558</v>
      </c>
      <c r="AC292" s="34">
        <v>95621.69</v>
      </c>
      <c r="AD292" s="34">
        <v>1139.6937609665397</v>
      </c>
      <c r="AE292" s="34">
        <v>376.55</v>
      </c>
      <c r="AF292" s="34">
        <v>139037.21398899372</v>
      </c>
      <c r="AG292" s="136">
        <v>0</v>
      </c>
      <c r="AH292" s="34">
        <v>81317.119677800001</v>
      </c>
      <c r="AI292" s="34">
        <v>0</v>
      </c>
      <c r="AJ292" s="34">
        <v>14798.476677799999</v>
      </c>
      <c r="AK292" s="34">
        <v>14798.476677799999</v>
      </c>
      <c r="AL292" s="34">
        <v>0</v>
      </c>
      <c r="AM292" s="34">
        <v>66518.642999999996</v>
      </c>
      <c r="AN292" s="34">
        <v>66518.642999999996</v>
      </c>
      <c r="AO292" s="34">
        <v>-194790.11354420002</v>
      </c>
      <c r="AP292" s="34">
        <v>-276107.23322200001</v>
      </c>
      <c r="AQ292" s="34">
        <v>81317.119677800001</v>
      </c>
      <c r="AR292" s="34">
        <v>-350095</v>
      </c>
      <c r="AS292" s="34">
        <v>0</v>
      </c>
    </row>
    <row r="293" spans="2:45" s="1" customFormat="1" ht="13.8">
      <c r="B293" s="31" t="s">
        <v>1223</v>
      </c>
      <c r="C293" s="32" t="s">
        <v>106</v>
      </c>
      <c r="D293" s="31" t="s">
        <v>107</v>
      </c>
      <c r="E293" s="31" t="s">
        <v>14</v>
      </c>
      <c r="F293" s="31" t="s">
        <v>15</v>
      </c>
      <c r="G293" s="31" t="s">
        <v>16</v>
      </c>
      <c r="H293" s="31" t="s">
        <v>25</v>
      </c>
      <c r="I293" s="31" t="s">
        <v>10</v>
      </c>
      <c r="J293" s="31" t="s">
        <v>11</v>
      </c>
      <c r="K293" s="31" t="s">
        <v>108</v>
      </c>
      <c r="L293" s="33">
        <v>2008</v>
      </c>
      <c r="M293" s="150">
        <v>36329.195637999997</v>
      </c>
      <c r="N293" s="34">
        <v>-25077</v>
      </c>
      <c r="O293" s="34">
        <v>11519.095143782975</v>
      </c>
      <c r="P293" s="30">
        <v>-4183.3647982000039</v>
      </c>
      <c r="Q293" s="35">
        <v>481.181602</v>
      </c>
      <c r="R293" s="36">
        <v>4183.3647982000039</v>
      </c>
      <c r="S293" s="36">
        <v>210.2788868572236</v>
      </c>
      <c r="T293" s="36">
        <v>9318.4442444373708</v>
      </c>
      <c r="U293" s="37">
        <v>13712.161871973074</v>
      </c>
      <c r="V293" s="38">
        <v>14193.343473973075</v>
      </c>
      <c r="W293" s="34">
        <v>14193.343473973075</v>
      </c>
      <c r="X293" s="34">
        <v>11616.1804806402</v>
      </c>
      <c r="Y293" s="33">
        <v>2577.162993332875</v>
      </c>
      <c r="Z293" s="144">
        <v>0</v>
      </c>
      <c r="AA293" s="34">
        <v>1420.1366462875721</v>
      </c>
      <c r="AB293" s="34">
        <v>5620.3175026876825</v>
      </c>
      <c r="AC293" s="34">
        <v>36141.369999999995</v>
      </c>
      <c r="AD293" s="34">
        <v>430.48027467499992</v>
      </c>
      <c r="AE293" s="34">
        <v>0</v>
      </c>
      <c r="AF293" s="34">
        <v>43612.304423650246</v>
      </c>
      <c r="AG293" s="136">
        <v>16388</v>
      </c>
      <c r="AH293" s="34">
        <v>26102.439563799999</v>
      </c>
      <c r="AI293" s="34">
        <v>0</v>
      </c>
      <c r="AJ293" s="34">
        <v>3632.9195638000001</v>
      </c>
      <c r="AK293" s="34">
        <v>3632.9195638000001</v>
      </c>
      <c r="AL293" s="34">
        <v>16388</v>
      </c>
      <c r="AM293" s="34">
        <v>22469.52</v>
      </c>
      <c r="AN293" s="34">
        <v>6081.52</v>
      </c>
      <c r="AO293" s="34">
        <v>-4183.3647982000039</v>
      </c>
      <c r="AP293" s="34">
        <v>-13897.804362000004</v>
      </c>
      <c r="AQ293" s="34">
        <v>9714.4395638000005</v>
      </c>
      <c r="AR293" s="34">
        <v>-25077</v>
      </c>
      <c r="AS293" s="34">
        <v>0</v>
      </c>
    </row>
    <row r="294" spans="2:45" s="1" customFormat="1" ht="13.8">
      <c r="B294" s="31" t="s">
        <v>1223</v>
      </c>
      <c r="C294" s="32" t="s">
        <v>1067</v>
      </c>
      <c r="D294" s="31" t="s">
        <v>1068</v>
      </c>
      <c r="E294" s="31" t="s">
        <v>14</v>
      </c>
      <c r="F294" s="31" t="s">
        <v>15</v>
      </c>
      <c r="G294" s="31" t="s">
        <v>16</v>
      </c>
      <c r="H294" s="31" t="s">
        <v>25</v>
      </c>
      <c r="I294" s="31" t="s">
        <v>10</v>
      </c>
      <c r="J294" s="31" t="s">
        <v>11</v>
      </c>
      <c r="K294" s="31" t="s">
        <v>1069</v>
      </c>
      <c r="L294" s="33">
        <v>2126</v>
      </c>
      <c r="M294" s="150">
        <v>43220.729745999997</v>
      </c>
      <c r="N294" s="34">
        <v>-22048</v>
      </c>
      <c r="O294" s="34">
        <v>9639.9570873112989</v>
      </c>
      <c r="P294" s="30">
        <v>-2035.2572794000007</v>
      </c>
      <c r="Q294" s="35">
        <v>5557.3592840000001</v>
      </c>
      <c r="R294" s="36">
        <v>2035.2572794000007</v>
      </c>
      <c r="S294" s="36">
        <v>0</v>
      </c>
      <c r="T294" s="36">
        <v>3454.6732726370783</v>
      </c>
      <c r="U294" s="37">
        <v>5489.9601565053235</v>
      </c>
      <c r="V294" s="38">
        <v>11047.319440505324</v>
      </c>
      <c r="W294" s="34">
        <v>11047.319440505324</v>
      </c>
      <c r="X294" s="34">
        <v>4082.5978033112979</v>
      </c>
      <c r="Y294" s="33">
        <v>6964.7216371940258</v>
      </c>
      <c r="Z294" s="144">
        <v>0</v>
      </c>
      <c r="AA294" s="34">
        <v>3171.5968871840928</v>
      </c>
      <c r="AB294" s="34">
        <v>6252.5523740934041</v>
      </c>
      <c r="AC294" s="34">
        <v>42400.76</v>
      </c>
      <c r="AD294" s="34">
        <v>705.86640096999986</v>
      </c>
      <c r="AE294" s="34">
        <v>0</v>
      </c>
      <c r="AF294" s="34">
        <v>52530.775662247499</v>
      </c>
      <c r="AG294" s="136">
        <v>6019</v>
      </c>
      <c r="AH294" s="34">
        <v>28112.012974599998</v>
      </c>
      <c r="AI294" s="34">
        <v>0</v>
      </c>
      <c r="AJ294" s="34">
        <v>4322.0729745999997</v>
      </c>
      <c r="AK294" s="34">
        <v>4322.0729745999997</v>
      </c>
      <c r="AL294" s="34">
        <v>6019</v>
      </c>
      <c r="AM294" s="34">
        <v>23789.94</v>
      </c>
      <c r="AN294" s="34">
        <v>17770.939999999999</v>
      </c>
      <c r="AO294" s="34">
        <v>-2035.2572794000007</v>
      </c>
      <c r="AP294" s="34">
        <v>-24128.270253999999</v>
      </c>
      <c r="AQ294" s="34">
        <v>22093.012974599998</v>
      </c>
      <c r="AR294" s="34">
        <v>-22048</v>
      </c>
      <c r="AS294" s="34">
        <v>0</v>
      </c>
    </row>
    <row r="295" spans="2:45" s="1" customFormat="1" ht="13.8">
      <c r="B295" s="31" t="s">
        <v>1223</v>
      </c>
      <c r="C295" s="32" t="s">
        <v>686</v>
      </c>
      <c r="D295" s="31" t="s">
        <v>687</v>
      </c>
      <c r="E295" s="31" t="s">
        <v>14</v>
      </c>
      <c r="F295" s="31" t="s">
        <v>15</v>
      </c>
      <c r="G295" s="31" t="s">
        <v>16</v>
      </c>
      <c r="H295" s="31" t="s">
        <v>25</v>
      </c>
      <c r="I295" s="31" t="s">
        <v>10</v>
      </c>
      <c r="J295" s="31" t="s">
        <v>22</v>
      </c>
      <c r="K295" s="31" t="s">
        <v>688</v>
      </c>
      <c r="L295" s="33">
        <v>557</v>
      </c>
      <c r="M295" s="150">
        <v>26275.538820000002</v>
      </c>
      <c r="N295" s="34">
        <v>5555</v>
      </c>
      <c r="O295" s="34">
        <v>0</v>
      </c>
      <c r="P295" s="30">
        <v>37278.555820000001</v>
      </c>
      <c r="Q295" s="35">
        <v>0</v>
      </c>
      <c r="R295" s="36">
        <v>0</v>
      </c>
      <c r="S295" s="36">
        <v>0</v>
      </c>
      <c r="T295" s="36">
        <v>1114</v>
      </c>
      <c r="U295" s="37">
        <v>1114.0060072486003</v>
      </c>
      <c r="V295" s="38">
        <v>1114.0060072486003</v>
      </c>
      <c r="W295" s="34">
        <v>38392.561827248603</v>
      </c>
      <c r="X295" s="34">
        <v>0</v>
      </c>
      <c r="Y295" s="33">
        <v>38392.561827248603</v>
      </c>
      <c r="Z295" s="144">
        <v>0</v>
      </c>
      <c r="AA295" s="34">
        <v>1140.6565022318525</v>
      </c>
      <c r="AB295" s="34">
        <v>2961.3748854964865</v>
      </c>
      <c r="AC295" s="34">
        <v>11080.24</v>
      </c>
      <c r="AD295" s="34">
        <v>151.5</v>
      </c>
      <c r="AE295" s="34">
        <v>0</v>
      </c>
      <c r="AF295" s="34">
        <v>15333.771387728339</v>
      </c>
      <c r="AG295" s="136">
        <v>0</v>
      </c>
      <c r="AH295" s="34">
        <v>5448.0169999999989</v>
      </c>
      <c r="AI295" s="34">
        <v>0</v>
      </c>
      <c r="AJ295" s="34">
        <v>0</v>
      </c>
      <c r="AK295" s="34">
        <v>0</v>
      </c>
      <c r="AL295" s="34">
        <v>0</v>
      </c>
      <c r="AM295" s="34">
        <v>5448.0169999999989</v>
      </c>
      <c r="AN295" s="34">
        <v>5448.0169999999989</v>
      </c>
      <c r="AO295" s="34">
        <v>37278.555820000001</v>
      </c>
      <c r="AP295" s="34">
        <v>31830.538820000002</v>
      </c>
      <c r="AQ295" s="34">
        <v>5448.0169999999998</v>
      </c>
      <c r="AR295" s="34">
        <v>5555</v>
      </c>
      <c r="AS295" s="34">
        <v>0</v>
      </c>
    </row>
    <row r="296" spans="2:45" s="1" customFormat="1" ht="13.8">
      <c r="B296" s="31" t="s">
        <v>1223</v>
      </c>
      <c r="C296" s="32" t="s">
        <v>869</v>
      </c>
      <c r="D296" s="31" t="s">
        <v>870</v>
      </c>
      <c r="E296" s="31" t="s">
        <v>14</v>
      </c>
      <c r="F296" s="31" t="s">
        <v>15</v>
      </c>
      <c r="G296" s="31" t="s">
        <v>16</v>
      </c>
      <c r="H296" s="31" t="s">
        <v>25</v>
      </c>
      <c r="I296" s="31" t="s">
        <v>10</v>
      </c>
      <c r="J296" s="31" t="s">
        <v>22</v>
      </c>
      <c r="K296" s="31" t="s">
        <v>871</v>
      </c>
      <c r="L296" s="33">
        <v>583</v>
      </c>
      <c r="M296" s="150">
        <v>10403.692218</v>
      </c>
      <c r="N296" s="34">
        <v>-14511</v>
      </c>
      <c r="O296" s="34">
        <v>6655.5252613687735</v>
      </c>
      <c r="P296" s="30">
        <v>2635.3844398000001</v>
      </c>
      <c r="Q296" s="35">
        <v>406.86297500000001</v>
      </c>
      <c r="R296" s="36">
        <v>0</v>
      </c>
      <c r="S296" s="36">
        <v>0</v>
      </c>
      <c r="T296" s="36">
        <v>3014.5240577409672</v>
      </c>
      <c r="U296" s="37">
        <v>3014.5403135716911</v>
      </c>
      <c r="V296" s="38">
        <v>3421.4032885716911</v>
      </c>
      <c r="W296" s="34">
        <v>6056.7877283716916</v>
      </c>
      <c r="X296" s="34">
        <v>3613.2778465687729</v>
      </c>
      <c r="Y296" s="33">
        <v>2443.5098818029187</v>
      </c>
      <c r="Z296" s="144">
        <v>0</v>
      </c>
      <c r="AA296" s="34">
        <v>4215.1772892844219</v>
      </c>
      <c r="AB296" s="34">
        <v>2302.3655501547391</v>
      </c>
      <c r="AC296" s="34">
        <v>9531.2199999999993</v>
      </c>
      <c r="AD296" s="34">
        <v>150</v>
      </c>
      <c r="AE296" s="34">
        <v>0</v>
      </c>
      <c r="AF296" s="34">
        <v>16198.762839439161</v>
      </c>
      <c r="AG296" s="136">
        <v>0</v>
      </c>
      <c r="AH296" s="34">
        <v>6742.6922218</v>
      </c>
      <c r="AI296" s="34">
        <v>0</v>
      </c>
      <c r="AJ296" s="34">
        <v>1040.3692218000001</v>
      </c>
      <c r="AK296" s="34">
        <v>1040.3692218000001</v>
      </c>
      <c r="AL296" s="34">
        <v>0</v>
      </c>
      <c r="AM296" s="34">
        <v>5702.3229999999994</v>
      </c>
      <c r="AN296" s="34">
        <v>5702.3229999999994</v>
      </c>
      <c r="AO296" s="34">
        <v>2635.3844398000001</v>
      </c>
      <c r="AP296" s="34">
        <v>-4107.3077819999999</v>
      </c>
      <c r="AQ296" s="34">
        <v>6742.6922218</v>
      </c>
      <c r="AR296" s="34">
        <v>-14511</v>
      </c>
      <c r="AS296" s="34">
        <v>0</v>
      </c>
    </row>
    <row r="297" spans="2:45" s="1" customFormat="1" ht="13.8">
      <c r="B297" s="31" t="s">
        <v>1223</v>
      </c>
      <c r="C297" s="32" t="s">
        <v>914</v>
      </c>
      <c r="D297" s="31" t="s">
        <v>915</v>
      </c>
      <c r="E297" s="31" t="s">
        <v>14</v>
      </c>
      <c r="F297" s="31" t="s">
        <v>15</v>
      </c>
      <c r="G297" s="31" t="s">
        <v>16</v>
      </c>
      <c r="H297" s="31" t="s">
        <v>25</v>
      </c>
      <c r="I297" s="31" t="s">
        <v>10</v>
      </c>
      <c r="J297" s="31" t="s">
        <v>11</v>
      </c>
      <c r="K297" s="31" t="s">
        <v>916</v>
      </c>
      <c r="L297" s="33">
        <v>2820</v>
      </c>
      <c r="M297" s="150">
        <v>134054.65625100001</v>
      </c>
      <c r="N297" s="34">
        <v>-6522</v>
      </c>
      <c r="O297" s="34">
        <v>0</v>
      </c>
      <c r="P297" s="30">
        <v>125986.056251</v>
      </c>
      <c r="Q297" s="35">
        <v>7109.4345329999996</v>
      </c>
      <c r="R297" s="36">
        <v>0</v>
      </c>
      <c r="S297" s="36">
        <v>404.88769600015547</v>
      </c>
      <c r="T297" s="36">
        <v>5235.1123039998447</v>
      </c>
      <c r="U297" s="37">
        <v>5640.0304137182275</v>
      </c>
      <c r="V297" s="38">
        <v>12749.464946718228</v>
      </c>
      <c r="W297" s="34">
        <v>138735.52119771822</v>
      </c>
      <c r="X297" s="34">
        <v>759.16443000017898</v>
      </c>
      <c r="Y297" s="33">
        <v>137976.35676771804</v>
      </c>
      <c r="Z297" s="144">
        <v>0</v>
      </c>
      <c r="AA297" s="34">
        <v>5957.9659528118573</v>
      </c>
      <c r="AB297" s="34">
        <v>9216.3027980815423</v>
      </c>
      <c r="AC297" s="34">
        <v>51274.96</v>
      </c>
      <c r="AD297" s="34">
        <v>110.298178649135</v>
      </c>
      <c r="AE297" s="34">
        <v>0</v>
      </c>
      <c r="AF297" s="34">
        <v>66559.526929542524</v>
      </c>
      <c r="AG297" s="136">
        <v>18500</v>
      </c>
      <c r="AH297" s="34">
        <v>34076.400000000001</v>
      </c>
      <c r="AI297" s="34">
        <v>0</v>
      </c>
      <c r="AJ297" s="34">
        <v>2520.6000000000004</v>
      </c>
      <c r="AK297" s="34">
        <v>2520.6000000000004</v>
      </c>
      <c r="AL297" s="34">
        <v>18500</v>
      </c>
      <c r="AM297" s="34">
        <v>31555.8</v>
      </c>
      <c r="AN297" s="34">
        <v>13055.8</v>
      </c>
      <c r="AO297" s="34">
        <v>125986.056251</v>
      </c>
      <c r="AP297" s="34">
        <v>110409.65625099999</v>
      </c>
      <c r="AQ297" s="34">
        <v>15576.399999999994</v>
      </c>
      <c r="AR297" s="34">
        <v>-6522</v>
      </c>
      <c r="AS297" s="34">
        <v>0</v>
      </c>
    </row>
    <row r="298" spans="2:45" s="1" customFormat="1" ht="13.8">
      <c r="B298" s="31" t="s">
        <v>1223</v>
      </c>
      <c r="C298" s="32" t="s">
        <v>266</v>
      </c>
      <c r="D298" s="31" t="s">
        <v>267</v>
      </c>
      <c r="E298" s="31" t="s">
        <v>14</v>
      </c>
      <c r="F298" s="31" t="s">
        <v>15</v>
      </c>
      <c r="G298" s="31" t="s">
        <v>16</v>
      </c>
      <c r="H298" s="31" t="s">
        <v>25</v>
      </c>
      <c r="I298" s="31" t="s">
        <v>10</v>
      </c>
      <c r="J298" s="31" t="s">
        <v>11</v>
      </c>
      <c r="K298" s="31" t="s">
        <v>268</v>
      </c>
      <c r="L298" s="33">
        <v>1564</v>
      </c>
      <c r="M298" s="150">
        <v>31783.994737000001</v>
      </c>
      <c r="N298" s="34">
        <v>-36372</v>
      </c>
      <c r="O298" s="34">
        <v>14218.621306561439</v>
      </c>
      <c r="P298" s="30">
        <v>16091.5542107</v>
      </c>
      <c r="Q298" s="35">
        <v>949.61945900000001</v>
      </c>
      <c r="R298" s="36">
        <v>0</v>
      </c>
      <c r="S298" s="36">
        <v>0</v>
      </c>
      <c r="T298" s="36">
        <v>3128</v>
      </c>
      <c r="U298" s="37">
        <v>3128.0168677501092</v>
      </c>
      <c r="V298" s="38">
        <v>4077.6363267501092</v>
      </c>
      <c r="W298" s="34">
        <v>20169.190537450108</v>
      </c>
      <c r="X298" s="34">
        <v>-3.6379800000000002E-12</v>
      </c>
      <c r="Y298" s="33">
        <v>20169.190537450111</v>
      </c>
      <c r="Z298" s="144">
        <v>0</v>
      </c>
      <c r="AA298" s="34">
        <v>1762.5153398408424</v>
      </c>
      <c r="AB298" s="34">
        <v>6548.3426685558097</v>
      </c>
      <c r="AC298" s="34">
        <v>28491.56</v>
      </c>
      <c r="AD298" s="34">
        <v>175.68637143749999</v>
      </c>
      <c r="AE298" s="34">
        <v>0</v>
      </c>
      <c r="AF298" s="34">
        <v>36978.104379834149</v>
      </c>
      <c r="AG298" s="136">
        <v>4430</v>
      </c>
      <c r="AH298" s="34">
        <v>20679.559473699999</v>
      </c>
      <c r="AI298" s="34">
        <v>0</v>
      </c>
      <c r="AJ298" s="34">
        <v>3178.3994737000003</v>
      </c>
      <c r="AK298" s="34">
        <v>3178.3994737000003</v>
      </c>
      <c r="AL298" s="34">
        <v>4430</v>
      </c>
      <c r="AM298" s="34">
        <v>17501.16</v>
      </c>
      <c r="AN298" s="34">
        <v>13071.16</v>
      </c>
      <c r="AO298" s="34">
        <v>16091.5542107</v>
      </c>
      <c r="AP298" s="34">
        <v>-158.0052629999991</v>
      </c>
      <c r="AQ298" s="34">
        <v>16249.559473699999</v>
      </c>
      <c r="AR298" s="34">
        <v>-36372</v>
      </c>
      <c r="AS298" s="34">
        <v>0</v>
      </c>
    </row>
    <row r="299" spans="2:45" s="1" customFormat="1" ht="13.8">
      <c r="B299" s="31" t="s">
        <v>1223</v>
      </c>
      <c r="C299" s="32" t="s">
        <v>923</v>
      </c>
      <c r="D299" s="31" t="s">
        <v>924</v>
      </c>
      <c r="E299" s="31" t="s">
        <v>14</v>
      </c>
      <c r="F299" s="31" t="s">
        <v>15</v>
      </c>
      <c r="G299" s="31" t="s">
        <v>16</v>
      </c>
      <c r="H299" s="31" t="s">
        <v>25</v>
      </c>
      <c r="I299" s="31" t="s">
        <v>10</v>
      </c>
      <c r="J299" s="31" t="s">
        <v>22</v>
      </c>
      <c r="K299" s="31" t="s">
        <v>925</v>
      </c>
      <c r="L299" s="33">
        <v>790</v>
      </c>
      <c r="M299" s="150">
        <v>11975.715437000003</v>
      </c>
      <c r="N299" s="34">
        <v>-6647</v>
      </c>
      <c r="O299" s="34">
        <v>3281.264250907665</v>
      </c>
      <c r="P299" s="30">
        <v>13944.105437000006</v>
      </c>
      <c r="Q299" s="35">
        <v>301.839628</v>
      </c>
      <c r="R299" s="36">
        <v>0</v>
      </c>
      <c r="S299" s="36">
        <v>0</v>
      </c>
      <c r="T299" s="36">
        <v>1580</v>
      </c>
      <c r="U299" s="37">
        <v>1580.0085201551065</v>
      </c>
      <c r="V299" s="38">
        <v>1881.8481481551064</v>
      </c>
      <c r="W299" s="34">
        <v>15825.953585155112</v>
      </c>
      <c r="X299" s="34">
        <v>0</v>
      </c>
      <c r="Y299" s="33">
        <v>15825.953585155112</v>
      </c>
      <c r="Z299" s="144">
        <v>0</v>
      </c>
      <c r="AA299" s="34">
        <v>1274.1546653669523</v>
      </c>
      <c r="AB299" s="34">
        <v>3798.1603054176289</v>
      </c>
      <c r="AC299" s="34">
        <v>15652.369999999999</v>
      </c>
      <c r="AD299" s="34">
        <v>232.86556245000003</v>
      </c>
      <c r="AE299" s="34">
        <v>556.75</v>
      </c>
      <c r="AF299" s="34">
        <v>21514.300533234578</v>
      </c>
      <c r="AG299" s="136">
        <v>0</v>
      </c>
      <c r="AH299" s="34">
        <v>8615.39</v>
      </c>
      <c r="AI299" s="34">
        <v>0</v>
      </c>
      <c r="AJ299" s="34">
        <v>888.40000000000009</v>
      </c>
      <c r="AK299" s="34">
        <v>888.40000000000009</v>
      </c>
      <c r="AL299" s="34">
        <v>0</v>
      </c>
      <c r="AM299" s="34">
        <v>7726.9899999999989</v>
      </c>
      <c r="AN299" s="34">
        <v>7726.9899999999989</v>
      </c>
      <c r="AO299" s="34">
        <v>13944.105437000006</v>
      </c>
      <c r="AP299" s="34">
        <v>5328.7154370000062</v>
      </c>
      <c r="AQ299" s="34">
        <v>8615.39</v>
      </c>
      <c r="AR299" s="34">
        <v>-6647</v>
      </c>
      <c r="AS299" s="34">
        <v>0</v>
      </c>
    </row>
    <row r="300" spans="2:45" s="1" customFormat="1" ht="13.8">
      <c r="B300" s="31" t="s">
        <v>1223</v>
      </c>
      <c r="C300" s="32" t="s">
        <v>938</v>
      </c>
      <c r="D300" s="31" t="s">
        <v>939</v>
      </c>
      <c r="E300" s="31" t="s">
        <v>14</v>
      </c>
      <c r="F300" s="31" t="s">
        <v>15</v>
      </c>
      <c r="G300" s="31" t="s">
        <v>16</v>
      </c>
      <c r="H300" s="31" t="s">
        <v>25</v>
      </c>
      <c r="I300" s="31" t="s">
        <v>10</v>
      </c>
      <c r="J300" s="31" t="s">
        <v>22</v>
      </c>
      <c r="K300" s="31" t="s">
        <v>940</v>
      </c>
      <c r="L300" s="33">
        <v>309</v>
      </c>
      <c r="M300" s="150">
        <v>8383.795583000001</v>
      </c>
      <c r="N300" s="34">
        <v>307</v>
      </c>
      <c r="O300" s="34">
        <v>0</v>
      </c>
      <c r="P300" s="30">
        <v>12562.795582999999</v>
      </c>
      <c r="Q300" s="35">
        <v>440.298855</v>
      </c>
      <c r="R300" s="36">
        <v>0</v>
      </c>
      <c r="S300" s="36">
        <v>0</v>
      </c>
      <c r="T300" s="36">
        <v>618</v>
      </c>
      <c r="U300" s="37">
        <v>618.0033325669973</v>
      </c>
      <c r="V300" s="38">
        <v>1058.3021875669974</v>
      </c>
      <c r="W300" s="34">
        <v>13621.097770566997</v>
      </c>
      <c r="X300" s="34">
        <v>0</v>
      </c>
      <c r="Y300" s="33">
        <v>13621.097770566997</v>
      </c>
      <c r="Z300" s="144">
        <v>0</v>
      </c>
      <c r="AA300" s="34">
        <v>794.18888595376541</v>
      </c>
      <c r="AB300" s="34">
        <v>1342.9737422630396</v>
      </c>
      <c r="AC300" s="34">
        <v>5841.8099999999995</v>
      </c>
      <c r="AD300" s="34">
        <v>0</v>
      </c>
      <c r="AE300" s="34">
        <v>0</v>
      </c>
      <c r="AF300" s="34">
        <v>7978.9726282168049</v>
      </c>
      <c r="AG300" s="136">
        <v>21454</v>
      </c>
      <c r="AH300" s="34">
        <v>21454</v>
      </c>
      <c r="AI300" s="34">
        <v>1745</v>
      </c>
      <c r="AJ300" s="34">
        <v>1745</v>
      </c>
      <c r="AK300" s="34">
        <v>0</v>
      </c>
      <c r="AL300" s="34">
        <v>19709</v>
      </c>
      <c r="AM300" s="34">
        <v>19709</v>
      </c>
      <c r="AN300" s="34">
        <v>0</v>
      </c>
      <c r="AO300" s="34">
        <v>12562.795582999999</v>
      </c>
      <c r="AP300" s="34">
        <v>12562.795582999999</v>
      </c>
      <c r="AQ300" s="34">
        <v>0</v>
      </c>
      <c r="AR300" s="34">
        <v>307</v>
      </c>
      <c r="AS300" s="34">
        <v>0</v>
      </c>
    </row>
    <row r="301" spans="2:45" s="1" customFormat="1" ht="13.8">
      <c r="B301" s="31" t="s">
        <v>1223</v>
      </c>
      <c r="C301" s="32" t="s">
        <v>1124</v>
      </c>
      <c r="D301" s="31" t="s">
        <v>1125</v>
      </c>
      <c r="E301" s="31" t="s">
        <v>14</v>
      </c>
      <c r="F301" s="31" t="s">
        <v>15</v>
      </c>
      <c r="G301" s="31" t="s">
        <v>16</v>
      </c>
      <c r="H301" s="31" t="s">
        <v>25</v>
      </c>
      <c r="I301" s="31" t="s">
        <v>10</v>
      </c>
      <c r="J301" s="31" t="s">
        <v>11</v>
      </c>
      <c r="K301" s="31" t="s">
        <v>1126</v>
      </c>
      <c r="L301" s="33">
        <v>1172</v>
      </c>
      <c r="M301" s="150">
        <v>20721.401077999999</v>
      </c>
      <c r="N301" s="34">
        <v>-1207</v>
      </c>
      <c r="O301" s="34">
        <v>0</v>
      </c>
      <c r="P301" s="30">
        <v>50243.541185800001</v>
      </c>
      <c r="Q301" s="35">
        <v>205.490397</v>
      </c>
      <c r="R301" s="36">
        <v>0</v>
      </c>
      <c r="S301" s="36">
        <v>0</v>
      </c>
      <c r="T301" s="36">
        <v>2344</v>
      </c>
      <c r="U301" s="37">
        <v>2344.0126400275753</v>
      </c>
      <c r="V301" s="38">
        <v>2549.5030370275754</v>
      </c>
      <c r="W301" s="34">
        <v>52793.044222827579</v>
      </c>
      <c r="X301" s="34">
        <v>0</v>
      </c>
      <c r="Y301" s="33">
        <v>52793.044222827579</v>
      </c>
      <c r="Z301" s="144">
        <v>0</v>
      </c>
      <c r="AA301" s="34">
        <v>835.04331602597279</v>
      </c>
      <c r="AB301" s="34">
        <v>3453.1590229374892</v>
      </c>
      <c r="AC301" s="34">
        <v>24540.129999999997</v>
      </c>
      <c r="AD301" s="34">
        <v>64.58106269999999</v>
      </c>
      <c r="AE301" s="34">
        <v>0</v>
      </c>
      <c r="AF301" s="34">
        <v>28892.91340166346</v>
      </c>
      <c r="AG301" s="136">
        <v>28657</v>
      </c>
      <c r="AH301" s="34">
        <v>30729.140107799998</v>
      </c>
      <c r="AI301" s="34">
        <v>0</v>
      </c>
      <c r="AJ301" s="34">
        <v>2072.1401077999999</v>
      </c>
      <c r="AK301" s="34">
        <v>2072.1401077999999</v>
      </c>
      <c r="AL301" s="34">
        <v>28657</v>
      </c>
      <c r="AM301" s="34">
        <v>28657</v>
      </c>
      <c r="AN301" s="34">
        <v>0</v>
      </c>
      <c r="AO301" s="34">
        <v>50243.541185800001</v>
      </c>
      <c r="AP301" s="34">
        <v>48171.401078000003</v>
      </c>
      <c r="AQ301" s="34">
        <v>2072.1401077999981</v>
      </c>
      <c r="AR301" s="34">
        <v>-1207</v>
      </c>
      <c r="AS301" s="34">
        <v>0</v>
      </c>
    </row>
    <row r="302" spans="2:45" s="1" customFormat="1" ht="13.8">
      <c r="B302" s="31" t="s">
        <v>1223</v>
      </c>
      <c r="C302" s="32" t="s">
        <v>47</v>
      </c>
      <c r="D302" s="31" t="s">
        <v>48</v>
      </c>
      <c r="E302" s="31" t="s">
        <v>14</v>
      </c>
      <c r="F302" s="31" t="s">
        <v>15</v>
      </c>
      <c r="G302" s="31" t="s">
        <v>16</v>
      </c>
      <c r="H302" s="31" t="s">
        <v>25</v>
      </c>
      <c r="I302" s="31" t="s">
        <v>10</v>
      </c>
      <c r="J302" s="31" t="s">
        <v>22</v>
      </c>
      <c r="K302" s="31" t="s">
        <v>49</v>
      </c>
      <c r="L302" s="33">
        <v>803</v>
      </c>
      <c r="M302" s="150">
        <v>23348.713882</v>
      </c>
      <c r="N302" s="34">
        <v>-18484</v>
      </c>
      <c r="O302" s="34">
        <v>16149.128611799999</v>
      </c>
      <c r="P302" s="30">
        <v>14952.728270200001</v>
      </c>
      <c r="Q302" s="35">
        <v>0</v>
      </c>
      <c r="R302" s="36">
        <v>0</v>
      </c>
      <c r="S302" s="36">
        <v>0</v>
      </c>
      <c r="T302" s="36">
        <v>1606</v>
      </c>
      <c r="U302" s="37">
        <v>1606.0086603601903</v>
      </c>
      <c r="V302" s="38">
        <v>1606.0086603601903</v>
      </c>
      <c r="W302" s="34">
        <v>16558.73693056019</v>
      </c>
      <c r="X302" s="34">
        <v>1196.4003415999978</v>
      </c>
      <c r="Y302" s="33">
        <v>15362.336588960192</v>
      </c>
      <c r="Z302" s="144">
        <v>0</v>
      </c>
      <c r="AA302" s="34">
        <v>4590.2289440736486</v>
      </c>
      <c r="AB302" s="34">
        <v>2334.987493454837</v>
      </c>
      <c r="AC302" s="34">
        <v>20194.850000000002</v>
      </c>
      <c r="AD302" s="34">
        <v>0</v>
      </c>
      <c r="AE302" s="34">
        <v>0</v>
      </c>
      <c r="AF302" s="34">
        <v>27120.066437528487</v>
      </c>
      <c r="AG302" s="136">
        <v>0</v>
      </c>
      <c r="AH302" s="34">
        <v>10189.014388199999</v>
      </c>
      <c r="AI302" s="34">
        <v>0</v>
      </c>
      <c r="AJ302" s="34">
        <v>2334.8713882000002</v>
      </c>
      <c r="AK302" s="34">
        <v>2334.8713882000002</v>
      </c>
      <c r="AL302" s="34">
        <v>0</v>
      </c>
      <c r="AM302" s="34">
        <v>7854.1429999999991</v>
      </c>
      <c r="AN302" s="34">
        <v>7854.1429999999991</v>
      </c>
      <c r="AO302" s="34">
        <v>14952.728270200001</v>
      </c>
      <c r="AP302" s="34">
        <v>4763.713882</v>
      </c>
      <c r="AQ302" s="34">
        <v>10189.014388199997</v>
      </c>
      <c r="AR302" s="34">
        <v>-18484</v>
      </c>
      <c r="AS302" s="34">
        <v>0</v>
      </c>
    </row>
    <row r="303" spans="2:45" s="1" customFormat="1" ht="13.8">
      <c r="B303" s="31" t="s">
        <v>1223</v>
      </c>
      <c r="C303" s="32" t="s">
        <v>1082</v>
      </c>
      <c r="D303" s="31" t="s">
        <v>1083</v>
      </c>
      <c r="E303" s="31" t="s">
        <v>14</v>
      </c>
      <c r="F303" s="31" t="s">
        <v>15</v>
      </c>
      <c r="G303" s="31" t="s">
        <v>16</v>
      </c>
      <c r="H303" s="31" t="s">
        <v>25</v>
      </c>
      <c r="I303" s="31" t="s">
        <v>10</v>
      </c>
      <c r="J303" s="31" t="s">
        <v>11</v>
      </c>
      <c r="K303" s="31" t="s">
        <v>1084</v>
      </c>
      <c r="L303" s="33">
        <v>1203</v>
      </c>
      <c r="M303" s="150">
        <v>28321.169489</v>
      </c>
      <c r="N303" s="34">
        <v>-38731.31</v>
      </c>
      <c r="O303" s="34">
        <v>33859.074239746449</v>
      </c>
      <c r="P303" s="30">
        <v>5883.5464379000041</v>
      </c>
      <c r="Q303" s="35">
        <v>444.86156699999998</v>
      </c>
      <c r="R303" s="36">
        <v>0</v>
      </c>
      <c r="S303" s="36">
        <v>0</v>
      </c>
      <c r="T303" s="36">
        <v>23073.206506436141</v>
      </c>
      <c r="U303" s="37">
        <v>23073.330928776795</v>
      </c>
      <c r="V303" s="38">
        <v>23518.192495776795</v>
      </c>
      <c r="W303" s="34">
        <v>29401.738933676799</v>
      </c>
      <c r="X303" s="34">
        <v>27530.666234846445</v>
      </c>
      <c r="Y303" s="33">
        <v>1871.0726988303541</v>
      </c>
      <c r="Z303" s="144">
        <v>53.407706512878732</v>
      </c>
      <c r="AA303" s="34">
        <v>1122.8429159439615</v>
      </c>
      <c r="AB303" s="34">
        <v>3517.1873329851001</v>
      </c>
      <c r="AC303" s="34">
        <v>25275.030000000002</v>
      </c>
      <c r="AD303" s="34">
        <v>0</v>
      </c>
      <c r="AE303" s="34">
        <v>65.48</v>
      </c>
      <c r="AF303" s="34">
        <v>30033.947955441941</v>
      </c>
      <c r="AG303" s="136">
        <v>0</v>
      </c>
      <c r="AH303" s="34">
        <v>16293.6869489</v>
      </c>
      <c r="AI303" s="34">
        <v>0</v>
      </c>
      <c r="AJ303" s="34">
        <v>2832.1169489000004</v>
      </c>
      <c r="AK303" s="34">
        <v>2832.1169489000004</v>
      </c>
      <c r="AL303" s="34">
        <v>0</v>
      </c>
      <c r="AM303" s="34">
        <v>13461.57</v>
      </c>
      <c r="AN303" s="34">
        <v>13461.57</v>
      </c>
      <c r="AO303" s="34">
        <v>5883.5464379000041</v>
      </c>
      <c r="AP303" s="34">
        <v>-10410.140510999996</v>
      </c>
      <c r="AQ303" s="34">
        <v>16293.686948900002</v>
      </c>
      <c r="AR303" s="34">
        <v>-38731.31</v>
      </c>
      <c r="AS303" s="34">
        <v>0</v>
      </c>
    </row>
    <row r="304" spans="2:45" s="1" customFormat="1" ht="13.8">
      <c r="B304" s="31" t="s">
        <v>1223</v>
      </c>
      <c r="C304" s="32" t="s">
        <v>206</v>
      </c>
      <c r="D304" s="31" t="s">
        <v>207</v>
      </c>
      <c r="E304" s="31" t="s">
        <v>14</v>
      </c>
      <c r="F304" s="31" t="s">
        <v>15</v>
      </c>
      <c r="G304" s="31" t="s">
        <v>16</v>
      </c>
      <c r="H304" s="31" t="s">
        <v>25</v>
      </c>
      <c r="I304" s="31" t="s">
        <v>10</v>
      </c>
      <c r="J304" s="31" t="s">
        <v>11</v>
      </c>
      <c r="K304" s="31" t="s">
        <v>208</v>
      </c>
      <c r="L304" s="33">
        <v>1953</v>
      </c>
      <c r="M304" s="150">
        <v>83325.785938000001</v>
      </c>
      <c r="N304" s="34">
        <v>-75757</v>
      </c>
      <c r="O304" s="34">
        <v>26825.192253442885</v>
      </c>
      <c r="P304" s="30">
        <v>13589.255938000002</v>
      </c>
      <c r="Q304" s="35">
        <v>726.44003399999997</v>
      </c>
      <c r="R304" s="36">
        <v>0</v>
      </c>
      <c r="S304" s="36">
        <v>0</v>
      </c>
      <c r="T304" s="36">
        <v>10429.487620548152</v>
      </c>
      <c r="U304" s="37">
        <v>10429.543861593853</v>
      </c>
      <c r="V304" s="38">
        <v>11155.983895593852</v>
      </c>
      <c r="W304" s="34">
        <v>24745.239833593856</v>
      </c>
      <c r="X304" s="34">
        <v>12509.496281442884</v>
      </c>
      <c r="Y304" s="33">
        <v>12235.743552150972</v>
      </c>
      <c r="Z304" s="144">
        <v>0</v>
      </c>
      <c r="AA304" s="34">
        <v>2935.1912954723193</v>
      </c>
      <c r="AB304" s="34">
        <v>6442.5954534256834</v>
      </c>
      <c r="AC304" s="34">
        <v>36198.06</v>
      </c>
      <c r="AD304" s="34">
        <v>624.04337957499979</v>
      </c>
      <c r="AE304" s="34">
        <v>88.57</v>
      </c>
      <c r="AF304" s="34">
        <v>46288.460128473002</v>
      </c>
      <c r="AG304" s="136">
        <v>8535</v>
      </c>
      <c r="AH304" s="34">
        <v>28702.47</v>
      </c>
      <c r="AI304" s="34">
        <v>0</v>
      </c>
      <c r="AJ304" s="34">
        <v>6848.4000000000005</v>
      </c>
      <c r="AK304" s="34">
        <v>6848.4000000000005</v>
      </c>
      <c r="AL304" s="34">
        <v>8535</v>
      </c>
      <c r="AM304" s="34">
        <v>21854.07</v>
      </c>
      <c r="AN304" s="34">
        <v>13319.07</v>
      </c>
      <c r="AO304" s="34">
        <v>13589.255938000002</v>
      </c>
      <c r="AP304" s="34">
        <v>-6578.2140619999991</v>
      </c>
      <c r="AQ304" s="34">
        <v>20167.47</v>
      </c>
      <c r="AR304" s="34">
        <v>-75757</v>
      </c>
      <c r="AS304" s="34">
        <v>0</v>
      </c>
    </row>
    <row r="305" spans="2:45" s="1" customFormat="1" ht="13.8">
      <c r="B305" s="31" t="s">
        <v>1223</v>
      </c>
      <c r="C305" s="32" t="s">
        <v>1037</v>
      </c>
      <c r="D305" s="31" t="s">
        <v>1038</v>
      </c>
      <c r="E305" s="31" t="s">
        <v>14</v>
      </c>
      <c r="F305" s="31" t="s">
        <v>15</v>
      </c>
      <c r="G305" s="31" t="s">
        <v>16</v>
      </c>
      <c r="H305" s="31" t="s">
        <v>25</v>
      </c>
      <c r="I305" s="31" t="s">
        <v>10</v>
      </c>
      <c r="J305" s="31" t="s">
        <v>22</v>
      </c>
      <c r="K305" s="31" t="s">
        <v>1039</v>
      </c>
      <c r="L305" s="33">
        <v>463</v>
      </c>
      <c r="M305" s="150">
        <v>9314.7172819999996</v>
      </c>
      <c r="N305" s="34">
        <v>-17065</v>
      </c>
      <c r="O305" s="34">
        <v>11075.048037870405</v>
      </c>
      <c r="P305" s="30">
        <v>-2290.2079898000011</v>
      </c>
      <c r="Q305" s="35">
        <v>0</v>
      </c>
      <c r="R305" s="36">
        <v>2290.2079898000011</v>
      </c>
      <c r="S305" s="36">
        <v>0</v>
      </c>
      <c r="T305" s="36">
        <v>9218.4687440729576</v>
      </c>
      <c r="U305" s="37">
        <v>11508.73879444944</v>
      </c>
      <c r="V305" s="38">
        <v>11508.73879444944</v>
      </c>
      <c r="W305" s="34">
        <v>11508.73879444944</v>
      </c>
      <c r="X305" s="34">
        <v>11075.048037870405</v>
      </c>
      <c r="Y305" s="33">
        <v>433.69075657903522</v>
      </c>
      <c r="Z305" s="144">
        <v>0</v>
      </c>
      <c r="AA305" s="34">
        <v>758.94017076335854</v>
      </c>
      <c r="AB305" s="34">
        <v>851.34850371779976</v>
      </c>
      <c r="AC305" s="34">
        <v>10045.84</v>
      </c>
      <c r="AD305" s="34">
        <v>0</v>
      </c>
      <c r="AE305" s="34">
        <v>52.74</v>
      </c>
      <c r="AF305" s="34">
        <v>11708.868674481158</v>
      </c>
      <c r="AG305" s="136">
        <v>0</v>
      </c>
      <c r="AH305" s="34">
        <v>5460.0747281999993</v>
      </c>
      <c r="AI305" s="34">
        <v>0</v>
      </c>
      <c r="AJ305" s="34">
        <v>931.47172820000003</v>
      </c>
      <c r="AK305" s="34">
        <v>931.47172820000003</v>
      </c>
      <c r="AL305" s="34">
        <v>0</v>
      </c>
      <c r="AM305" s="34">
        <v>4528.6029999999992</v>
      </c>
      <c r="AN305" s="34">
        <v>4528.6029999999992</v>
      </c>
      <c r="AO305" s="34">
        <v>-2290.2079898000011</v>
      </c>
      <c r="AP305" s="34">
        <v>-7750.2827180000004</v>
      </c>
      <c r="AQ305" s="34">
        <v>5460.0747281999993</v>
      </c>
      <c r="AR305" s="34">
        <v>-17065</v>
      </c>
      <c r="AS305" s="34">
        <v>0</v>
      </c>
    </row>
    <row r="306" spans="2:45" s="1" customFormat="1" ht="13.8">
      <c r="B306" s="31" t="s">
        <v>1223</v>
      </c>
      <c r="C306" s="32" t="s">
        <v>689</v>
      </c>
      <c r="D306" s="31" t="s">
        <v>690</v>
      </c>
      <c r="E306" s="31" t="s">
        <v>14</v>
      </c>
      <c r="F306" s="31" t="s">
        <v>15</v>
      </c>
      <c r="G306" s="31" t="s">
        <v>16</v>
      </c>
      <c r="H306" s="31" t="s">
        <v>25</v>
      </c>
      <c r="I306" s="31" t="s">
        <v>10</v>
      </c>
      <c r="J306" s="31" t="s">
        <v>11</v>
      </c>
      <c r="K306" s="31" t="s">
        <v>691</v>
      </c>
      <c r="L306" s="33">
        <v>4834</v>
      </c>
      <c r="M306" s="150">
        <v>195023.02247800003</v>
      </c>
      <c r="N306" s="34">
        <v>-28959</v>
      </c>
      <c r="O306" s="34">
        <v>0</v>
      </c>
      <c r="P306" s="30">
        <v>236483.28247800004</v>
      </c>
      <c r="Q306" s="35">
        <v>7325.2955089999996</v>
      </c>
      <c r="R306" s="36">
        <v>0</v>
      </c>
      <c r="S306" s="36">
        <v>2011.4914994293435</v>
      </c>
      <c r="T306" s="36">
        <v>7656.5085005706569</v>
      </c>
      <c r="U306" s="37">
        <v>9668.0521347212452</v>
      </c>
      <c r="V306" s="38">
        <v>16993.347643721245</v>
      </c>
      <c r="W306" s="34">
        <v>253476.63012172127</v>
      </c>
      <c r="X306" s="34">
        <v>3771.5465614293353</v>
      </c>
      <c r="Y306" s="33">
        <v>249705.08356029194</v>
      </c>
      <c r="Z306" s="144">
        <v>0</v>
      </c>
      <c r="AA306" s="34">
        <v>7826.5442376735764</v>
      </c>
      <c r="AB306" s="34">
        <v>16847.612945763762</v>
      </c>
      <c r="AC306" s="34">
        <v>74664.81</v>
      </c>
      <c r="AD306" s="34">
        <v>712.28799936249993</v>
      </c>
      <c r="AE306" s="34">
        <v>1705.5</v>
      </c>
      <c r="AF306" s="34">
        <v>101756.75518279984</v>
      </c>
      <c r="AG306" s="136">
        <v>30359</v>
      </c>
      <c r="AH306" s="34">
        <v>70419.259999999995</v>
      </c>
      <c r="AI306" s="34">
        <v>0</v>
      </c>
      <c r="AJ306" s="34">
        <v>16326.800000000001</v>
      </c>
      <c r="AK306" s="34">
        <v>16326.800000000001</v>
      </c>
      <c r="AL306" s="34">
        <v>30359</v>
      </c>
      <c r="AM306" s="34">
        <v>54092.46</v>
      </c>
      <c r="AN306" s="34">
        <v>23733.46</v>
      </c>
      <c r="AO306" s="34">
        <v>236483.28247800004</v>
      </c>
      <c r="AP306" s="34">
        <v>196423.02247800006</v>
      </c>
      <c r="AQ306" s="34">
        <v>40060.260000000009</v>
      </c>
      <c r="AR306" s="34">
        <v>-28959</v>
      </c>
      <c r="AS306" s="34">
        <v>0</v>
      </c>
    </row>
    <row r="307" spans="2:45" s="1" customFormat="1" ht="13.8">
      <c r="B307" s="31" t="s">
        <v>1223</v>
      </c>
      <c r="C307" s="32" t="s">
        <v>236</v>
      </c>
      <c r="D307" s="31" t="s">
        <v>237</v>
      </c>
      <c r="E307" s="31" t="s">
        <v>14</v>
      </c>
      <c r="F307" s="31" t="s">
        <v>15</v>
      </c>
      <c r="G307" s="31" t="s">
        <v>16</v>
      </c>
      <c r="H307" s="31" t="s">
        <v>25</v>
      </c>
      <c r="I307" s="31" t="s">
        <v>10</v>
      </c>
      <c r="J307" s="31" t="s">
        <v>19</v>
      </c>
      <c r="K307" s="31" t="s">
        <v>238</v>
      </c>
      <c r="L307" s="33">
        <v>6396</v>
      </c>
      <c r="M307" s="150">
        <v>109109.70465</v>
      </c>
      <c r="N307" s="34">
        <v>-82713</v>
      </c>
      <c r="O307" s="34">
        <v>36043.33634898586</v>
      </c>
      <c r="P307" s="30">
        <v>115731.67511499999</v>
      </c>
      <c r="Q307" s="35">
        <v>4213.2618579999998</v>
      </c>
      <c r="R307" s="36">
        <v>0</v>
      </c>
      <c r="S307" s="36">
        <v>2349.1578068580452</v>
      </c>
      <c r="T307" s="36">
        <v>10442.842193141954</v>
      </c>
      <c r="U307" s="37">
        <v>12792.068980901342</v>
      </c>
      <c r="V307" s="38">
        <v>17005.33083890134</v>
      </c>
      <c r="W307" s="34">
        <v>132737.00595390133</v>
      </c>
      <c r="X307" s="34">
        <v>4404.6708878580248</v>
      </c>
      <c r="Y307" s="33">
        <v>128332.33506604331</v>
      </c>
      <c r="Z307" s="144">
        <v>0</v>
      </c>
      <c r="AA307" s="34">
        <v>12703.765601287001</v>
      </c>
      <c r="AB307" s="34">
        <v>18906.362653879802</v>
      </c>
      <c r="AC307" s="34">
        <v>115121.36</v>
      </c>
      <c r="AD307" s="34">
        <v>2053.2932785499997</v>
      </c>
      <c r="AE307" s="34">
        <v>960.33</v>
      </c>
      <c r="AF307" s="34">
        <v>149745.11153371679</v>
      </c>
      <c r="AG307" s="136">
        <v>127953</v>
      </c>
      <c r="AH307" s="34">
        <v>129689.97046500001</v>
      </c>
      <c r="AI307" s="34">
        <v>9174</v>
      </c>
      <c r="AJ307" s="34">
        <v>10910.970465</v>
      </c>
      <c r="AK307" s="34">
        <v>1736.9704650000003</v>
      </c>
      <c r="AL307" s="34">
        <v>118779</v>
      </c>
      <c r="AM307" s="34">
        <v>118779</v>
      </c>
      <c r="AN307" s="34">
        <v>0</v>
      </c>
      <c r="AO307" s="34">
        <v>115731.67511499999</v>
      </c>
      <c r="AP307" s="34">
        <v>113994.70464999999</v>
      </c>
      <c r="AQ307" s="34">
        <v>1736.9704650000058</v>
      </c>
      <c r="AR307" s="34">
        <v>-82713</v>
      </c>
      <c r="AS307" s="34">
        <v>0</v>
      </c>
    </row>
    <row r="308" spans="2:45" s="1" customFormat="1" ht="13.8">
      <c r="B308" s="31" t="s">
        <v>1223</v>
      </c>
      <c r="C308" s="32" t="s">
        <v>1192</v>
      </c>
      <c r="D308" s="31" t="s">
        <v>1193</v>
      </c>
      <c r="E308" s="31" t="s">
        <v>14</v>
      </c>
      <c r="F308" s="31" t="s">
        <v>15</v>
      </c>
      <c r="G308" s="31" t="s">
        <v>16</v>
      </c>
      <c r="H308" s="31" t="s">
        <v>25</v>
      </c>
      <c r="I308" s="31" t="s">
        <v>10</v>
      </c>
      <c r="J308" s="31" t="s">
        <v>22</v>
      </c>
      <c r="K308" s="31" t="s">
        <v>1194</v>
      </c>
      <c r="L308" s="33">
        <v>944</v>
      </c>
      <c r="M308" s="150">
        <v>18774.960394000002</v>
      </c>
      <c r="N308" s="34">
        <v>2088</v>
      </c>
      <c r="O308" s="34">
        <v>0</v>
      </c>
      <c r="P308" s="30">
        <v>30096.224394000004</v>
      </c>
      <c r="Q308" s="35">
        <v>252.100538</v>
      </c>
      <c r="R308" s="36">
        <v>0</v>
      </c>
      <c r="S308" s="36">
        <v>95.602990857179577</v>
      </c>
      <c r="T308" s="36">
        <v>1792.3970091428205</v>
      </c>
      <c r="U308" s="37">
        <v>1888.0101810461019</v>
      </c>
      <c r="V308" s="38">
        <v>2140.1107190461021</v>
      </c>
      <c r="W308" s="34">
        <v>32236.335113046105</v>
      </c>
      <c r="X308" s="34">
        <v>179.25560785717607</v>
      </c>
      <c r="Y308" s="33">
        <v>32057.079505188929</v>
      </c>
      <c r="Z308" s="144">
        <v>0</v>
      </c>
      <c r="AA308" s="34">
        <v>943.10177777740387</v>
      </c>
      <c r="AB308" s="34">
        <v>2448.8464972136539</v>
      </c>
      <c r="AC308" s="34">
        <v>19722.740000000002</v>
      </c>
      <c r="AD308" s="34">
        <v>318.61133534999999</v>
      </c>
      <c r="AE308" s="34">
        <v>0</v>
      </c>
      <c r="AF308" s="34">
        <v>23433.299610341059</v>
      </c>
      <c r="AG308" s="136">
        <v>0</v>
      </c>
      <c r="AH308" s="34">
        <v>9233.2639999999992</v>
      </c>
      <c r="AI308" s="34">
        <v>0</v>
      </c>
      <c r="AJ308" s="34">
        <v>0</v>
      </c>
      <c r="AK308" s="34">
        <v>0</v>
      </c>
      <c r="AL308" s="34">
        <v>0</v>
      </c>
      <c r="AM308" s="34">
        <v>9233.2639999999992</v>
      </c>
      <c r="AN308" s="34">
        <v>9233.2639999999992</v>
      </c>
      <c r="AO308" s="34">
        <v>30096.224394000004</v>
      </c>
      <c r="AP308" s="34">
        <v>20862.960394000005</v>
      </c>
      <c r="AQ308" s="34">
        <v>9233.2639999999956</v>
      </c>
      <c r="AR308" s="34">
        <v>2088</v>
      </c>
      <c r="AS308" s="34">
        <v>0</v>
      </c>
    </row>
    <row r="309" spans="2:45" s="1" customFormat="1" ht="13.8">
      <c r="B309" s="31" t="s">
        <v>1223</v>
      </c>
      <c r="C309" s="32" t="s">
        <v>173</v>
      </c>
      <c r="D309" s="31" t="s">
        <v>174</v>
      </c>
      <c r="E309" s="31" t="s">
        <v>14</v>
      </c>
      <c r="F309" s="31" t="s">
        <v>15</v>
      </c>
      <c r="G309" s="31" t="s">
        <v>16</v>
      </c>
      <c r="H309" s="31" t="s">
        <v>25</v>
      </c>
      <c r="I309" s="31" t="s">
        <v>10</v>
      </c>
      <c r="J309" s="31" t="s">
        <v>11</v>
      </c>
      <c r="K309" s="31" t="s">
        <v>175</v>
      </c>
      <c r="L309" s="33">
        <v>2615</v>
      </c>
      <c r="M309" s="150">
        <v>39559.116613000006</v>
      </c>
      <c r="N309" s="34">
        <v>15818.2</v>
      </c>
      <c r="O309" s="34">
        <v>0</v>
      </c>
      <c r="P309" s="30">
        <v>65214.166613000009</v>
      </c>
      <c r="Q309" s="35">
        <v>674.67789100000005</v>
      </c>
      <c r="R309" s="36">
        <v>0</v>
      </c>
      <c r="S309" s="36">
        <v>175.46936228578167</v>
      </c>
      <c r="T309" s="36">
        <v>5054.5306377142188</v>
      </c>
      <c r="U309" s="37">
        <v>5230.0282027919029</v>
      </c>
      <c r="V309" s="38">
        <v>5904.7060937919032</v>
      </c>
      <c r="W309" s="34">
        <v>71118.87270679191</v>
      </c>
      <c r="X309" s="34">
        <v>329.00505428579345</v>
      </c>
      <c r="Y309" s="33">
        <v>70789.867652506116</v>
      </c>
      <c r="Z309" s="144">
        <v>0</v>
      </c>
      <c r="AA309" s="34">
        <v>2539.4633319328605</v>
      </c>
      <c r="AB309" s="34">
        <v>14155.619358253909</v>
      </c>
      <c r="AC309" s="34">
        <v>55722.630000000005</v>
      </c>
      <c r="AD309" s="34">
        <v>1538.9124885749998</v>
      </c>
      <c r="AE309" s="34">
        <v>0</v>
      </c>
      <c r="AF309" s="34">
        <v>73956.62517876178</v>
      </c>
      <c r="AG309" s="136">
        <v>8900</v>
      </c>
      <c r="AH309" s="34">
        <v>29261.85</v>
      </c>
      <c r="AI309" s="34">
        <v>0</v>
      </c>
      <c r="AJ309" s="34">
        <v>0</v>
      </c>
      <c r="AK309" s="34">
        <v>0</v>
      </c>
      <c r="AL309" s="34">
        <v>8900</v>
      </c>
      <c r="AM309" s="34">
        <v>29261.85</v>
      </c>
      <c r="AN309" s="34">
        <v>20361.849999999999</v>
      </c>
      <c r="AO309" s="34">
        <v>65214.166613000009</v>
      </c>
      <c r="AP309" s="34">
        <v>44852.31661300001</v>
      </c>
      <c r="AQ309" s="34">
        <v>20361.850000000006</v>
      </c>
      <c r="AR309" s="34">
        <v>15818.2</v>
      </c>
      <c r="AS309" s="34">
        <v>0</v>
      </c>
    </row>
    <row r="310" spans="2:45" s="1" customFormat="1" ht="13.8">
      <c r="B310" s="31" t="s">
        <v>1223</v>
      </c>
      <c r="C310" s="32" t="s">
        <v>284</v>
      </c>
      <c r="D310" s="31" t="s">
        <v>285</v>
      </c>
      <c r="E310" s="31" t="s">
        <v>14</v>
      </c>
      <c r="F310" s="31" t="s">
        <v>15</v>
      </c>
      <c r="G310" s="31" t="s">
        <v>16</v>
      </c>
      <c r="H310" s="31" t="s">
        <v>25</v>
      </c>
      <c r="I310" s="31" t="s">
        <v>10</v>
      </c>
      <c r="J310" s="31" t="s">
        <v>21</v>
      </c>
      <c r="K310" s="31" t="s">
        <v>286</v>
      </c>
      <c r="L310" s="33">
        <v>11508</v>
      </c>
      <c r="M310" s="150">
        <v>236282.94371999998</v>
      </c>
      <c r="N310" s="34">
        <v>-155977</v>
      </c>
      <c r="O310" s="34">
        <v>24171.569601244657</v>
      </c>
      <c r="P310" s="30">
        <v>200849.23809200001</v>
      </c>
      <c r="Q310" s="35">
        <v>11905.796334000001</v>
      </c>
      <c r="R310" s="36">
        <v>0</v>
      </c>
      <c r="S310" s="36">
        <v>4596.020011430337</v>
      </c>
      <c r="T310" s="36">
        <v>18419.979988569663</v>
      </c>
      <c r="U310" s="37">
        <v>23016.124113854385</v>
      </c>
      <c r="V310" s="38">
        <v>34921.920447854383</v>
      </c>
      <c r="W310" s="34">
        <v>235771.1585398544</v>
      </c>
      <c r="X310" s="34">
        <v>8617.5375214303494</v>
      </c>
      <c r="Y310" s="33">
        <v>227153.62101842405</v>
      </c>
      <c r="Z310" s="144">
        <v>0</v>
      </c>
      <c r="AA310" s="34">
        <v>17600.704025555649</v>
      </c>
      <c r="AB310" s="34">
        <v>63942.893946193202</v>
      </c>
      <c r="AC310" s="34">
        <v>176963.69</v>
      </c>
      <c r="AD310" s="34">
        <v>3710.9485819086494</v>
      </c>
      <c r="AE310" s="34">
        <v>3383.37</v>
      </c>
      <c r="AF310" s="34">
        <v>265601.6065536575</v>
      </c>
      <c r="AG310" s="136">
        <v>150696</v>
      </c>
      <c r="AH310" s="34">
        <v>172078.294372</v>
      </c>
      <c r="AI310" s="34">
        <v>2246</v>
      </c>
      <c r="AJ310" s="34">
        <v>23628.294372</v>
      </c>
      <c r="AK310" s="34">
        <v>21382.294372</v>
      </c>
      <c r="AL310" s="34">
        <v>148450</v>
      </c>
      <c r="AM310" s="34">
        <v>148450</v>
      </c>
      <c r="AN310" s="34">
        <v>0</v>
      </c>
      <c r="AO310" s="34">
        <v>200849.23809200001</v>
      </c>
      <c r="AP310" s="34">
        <v>179466.94372000001</v>
      </c>
      <c r="AQ310" s="34">
        <v>21382.294372000004</v>
      </c>
      <c r="AR310" s="34">
        <v>-155977</v>
      </c>
      <c r="AS310" s="34">
        <v>0</v>
      </c>
    </row>
    <row r="311" spans="2:45" s="1" customFormat="1" ht="13.8">
      <c r="B311" s="31" t="s">
        <v>1223</v>
      </c>
      <c r="C311" s="32" t="s">
        <v>1040</v>
      </c>
      <c r="D311" s="31" t="s">
        <v>1041</v>
      </c>
      <c r="E311" s="31" t="s">
        <v>14</v>
      </c>
      <c r="F311" s="31" t="s">
        <v>15</v>
      </c>
      <c r="G311" s="31" t="s">
        <v>16</v>
      </c>
      <c r="H311" s="31" t="s">
        <v>25</v>
      </c>
      <c r="I311" s="31" t="s">
        <v>10</v>
      </c>
      <c r="J311" s="31" t="s">
        <v>20</v>
      </c>
      <c r="K311" s="31" t="s">
        <v>1042</v>
      </c>
      <c r="L311" s="33">
        <v>25941</v>
      </c>
      <c r="M311" s="150">
        <v>569028.8048419999</v>
      </c>
      <c r="N311" s="34">
        <v>-415203.5</v>
      </c>
      <c r="O311" s="34">
        <v>0</v>
      </c>
      <c r="P311" s="30">
        <v>792314.61484199984</v>
      </c>
      <c r="Q311" s="35">
        <v>22465.777892999999</v>
      </c>
      <c r="R311" s="36">
        <v>0</v>
      </c>
      <c r="S311" s="36">
        <v>15912.577857148968</v>
      </c>
      <c r="T311" s="36">
        <v>35969.422142851035</v>
      </c>
      <c r="U311" s="37">
        <v>51882.279773852671</v>
      </c>
      <c r="V311" s="38">
        <v>74348.057666852663</v>
      </c>
      <c r="W311" s="34">
        <v>866662.67250885256</v>
      </c>
      <c r="X311" s="34">
        <v>29836.083482149057</v>
      </c>
      <c r="Y311" s="33">
        <v>836826.5890267035</v>
      </c>
      <c r="Z311" s="144">
        <v>0</v>
      </c>
      <c r="AA311" s="34">
        <v>52202.850263805951</v>
      </c>
      <c r="AB311" s="34">
        <v>264591.09215024515</v>
      </c>
      <c r="AC311" s="34">
        <v>274157.23</v>
      </c>
      <c r="AD311" s="34">
        <v>10852.806463060611</v>
      </c>
      <c r="AE311" s="34">
        <v>4520.62</v>
      </c>
      <c r="AF311" s="34">
        <v>606324.5988771118</v>
      </c>
      <c r="AG311" s="136">
        <v>734045</v>
      </c>
      <c r="AH311" s="34">
        <v>757075.30999999994</v>
      </c>
      <c r="AI311" s="34">
        <v>500000</v>
      </c>
      <c r="AJ311" s="34">
        <v>500000</v>
      </c>
      <c r="AK311" s="34">
        <v>0</v>
      </c>
      <c r="AL311" s="34">
        <v>234045</v>
      </c>
      <c r="AM311" s="34">
        <v>257075.30999999997</v>
      </c>
      <c r="AN311" s="34">
        <v>23030.309999999969</v>
      </c>
      <c r="AO311" s="34">
        <v>792314.61484199984</v>
      </c>
      <c r="AP311" s="34">
        <v>769284.3048419999</v>
      </c>
      <c r="AQ311" s="34">
        <v>23030.309999999939</v>
      </c>
      <c r="AR311" s="34">
        <v>-680192</v>
      </c>
      <c r="AS311" s="34">
        <v>264988.5</v>
      </c>
    </row>
    <row r="312" spans="2:45" s="1" customFormat="1" ht="13.8">
      <c r="B312" s="31" t="s">
        <v>1223</v>
      </c>
      <c r="C312" s="32" t="s">
        <v>971</v>
      </c>
      <c r="D312" s="31" t="s">
        <v>972</v>
      </c>
      <c r="E312" s="31" t="s">
        <v>14</v>
      </c>
      <c r="F312" s="31" t="s">
        <v>15</v>
      </c>
      <c r="G312" s="31" t="s">
        <v>16</v>
      </c>
      <c r="H312" s="31" t="s">
        <v>25</v>
      </c>
      <c r="I312" s="31" t="s">
        <v>10</v>
      </c>
      <c r="J312" s="31" t="s">
        <v>11</v>
      </c>
      <c r="K312" s="31" t="s">
        <v>973</v>
      </c>
      <c r="L312" s="33">
        <v>2552</v>
      </c>
      <c r="M312" s="150">
        <v>82422.942762999999</v>
      </c>
      <c r="N312" s="34">
        <v>-70320</v>
      </c>
      <c r="O312" s="34">
        <v>45774.337234042017</v>
      </c>
      <c r="P312" s="30">
        <v>75648.342762999993</v>
      </c>
      <c r="Q312" s="35">
        <v>3458.670243</v>
      </c>
      <c r="R312" s="36">
        <v>0</v>
      </c>
      <c r="S312" s="36">
        <v>1298.5893085719272</v>
      </c>
      <c r="T312" s="36">
        <v>3805.4106914280728</v>
      </c>
      <c r="U312" s="37">
        <v>5104.0275233364955</v>
      </c>
      <c r="V312" s="38">
        <v>8562.697766336496</v>
      </c>
      <c r="W312" s="34">
        <v>84211.040529336489</v>
      </c>
      <c r="X312" s="34">
        <v>2434.8549535719358</v>
      </c>
      <c r="Y312" s="33">
        <v>81776.185575764554</v>
      </c>
      <c r="Z312" s="144">
        <v>0</v>
      </c>
      <c r="AA312" s="34">
        <v>3132.7110955210264</v>
      </c>
      <c r="AB312" s="34">
        <v>9300.9402949095838</v>
      </c>
      <c r="AC312" s="34">
        <v>26222.86</v>
      </c>
      <c r="AD312" s="34">
        <v>1307.9299999999998</v>
      </c>
      <c r="AE312" s="34">
        <v>1237.82</v>
      </c>
      <c r="AF312" s="34">
        <v>41202.261390430613</v>
      </c>
      <c r="AG312" s="136">
        <v>149863</v>
      </c>
      <c r="AH312" s="34">
        <v>155114.4</v>
      </c>
      <c r="AI312" s="34">
        <v>0</v>
      </c>
      <c r="AJ312" s="34">
        <v>5251.4000000000005</v>
      </c>
      <c r="AK312" s="34">
        <v>5251.4000000000005</v>
      </c>
      <c r="AL312" s="34">
        <v>149863</v>
      </c>
      <c r="AM312" s="34">
        <v>149863</v>
      </c>
      <c r="AN312" s="34">
        <v>0</v>
      </c>
      <c r="AO312" s="34">
        <v>75648.342762999993</v>
      </c>
      <c r="AP312" s="34">
        <v>70396.942762999999</v>
      </c>
      <c r="AQ312" s="34">
        <v>5251.3999999999942</v>
      </c>
      <c r="AR312" s="34">
        <v>-70320</v>
      </c>
      <c r="AS312" s="34">
        <v>0</v>
      </c>
    </row>
    <row r="313" spans="2:45" s="1" customFormat="1" ht="13.8">
      <c r="B313" s="31" t="s">
        <v>1223</v>
      </c>
      <c r="C313" s="32" t="s">
        <v>838</v>
      </c>
      <c r="D313" s="31" t="s">
        <v>839</v>
      </c>
      <c r="E313" s="31" t="s">
        <v>14</v>
      </c>
      <c r="F313" s="31" t="s">
        <v>15</v>
      </c>
      <c r="G313" s="31" t="s">
        <v>16</v>
      </c>
      <c r="H313" s="31" t="s">
        <v>25</v>
      </c>
      <c r="I313" s="31" t="s">
        <v>10</v>
      </c>
      <c r="J313" s="31" t="s">
        <v>22</v>
      </c>
      <c r="K313" s="31" t="s">
        <v>840</v>
      </c>
      <c r="L313" s="33">
        <v>220</v>
      </c>
      <c r="M313" s="150">
        <v>8613.8998059999994</v>
      </c>
      <c r="N313" s="34">
        <v>-8078.23</v>
      </c>
      <c r="O313" s="34">
        <v>5355.7918781536437</v>
      </c>
      <c r="P313" s="30">
        <v>3548.8797865999986</v>
      </c>
      <c r="Q313" s="35">
        <v>604.360319</v>
      </c>
      <c r="R313" s="36">
        <v>0</v>
      </c>
      <c r="S313" s="36">
        <v>0</v>
      </c>
      <c r="T313" s="36">
        <v>1006.0846029793815</v>
      </c>
      <c r="U313" s="37">
        <v>1006.0900282938547</v>
      </c>
      <c r="V313" s="38">
        <v>1610.4503472938547</v>
      </c>
      <c r="W313" s="34">
        <v>5159.3301338938536</v>
      </c>
      <c r="X313" s="34">
        <v>1202.5517725536442</v>
      </c>
      <c r="Y313" s="33">
        <v>3956.7783613402094</v>
      </c>
      <c r="Z313" s="144">
        <v>0</v>
      </c>
      <c r="AA313" s="34">
        <v>1738.8044975861226</v>
      </c>
      <c r="AB313" s="34">
        <v>931.08396961156075</v>
      </c>
      <c r="AC313" s="34">
        <v>4346.8500000000004</v>
      </c>
      <c r="AD313" s="34">
        <v>0</v>
      </c>
      <c r="AE313" s="34">
        <v>71</v>
      </c>
      <c r="AF313" s="34">
        <v>7087.7384671976833</v>
      </c>
      <c r="AG313" s="136">
        <v>0</v>
      </c>
      <c r="AH313" s="34">
        <v>3013.2099805999997</v>
      </c>
      <c r="AI313" s="34">
        <v>0</v>
      </c>
      <c r="AJ313" s="34">
        <v>861.38998059999994</v>
      </c>
      <c r="AK313" s="34">
        <v>861.38998059999994</v>
      </c>
      <c r="AL313" s="34">
        <v>0</v>
      </c>
      <c r="AM313" s="34">
        <v>2151.8199999999997</v>
      </c>
      <c r="AN313" s="34">
        <v>2151.8199999999997</v>
      </c>
      <c r="AO313" s="34">
        <v>3548.8797865999986</v>
      </c>
      <c r="AP313" s="34">
        <v>535.66980599999897</v>
      </c>
      <c r="AQ313" s="34">
        <v>3013.2099805999997</v>
      </c>
      <c r="AR313" s="34">
        <v>-8078.23</v>
      </c>
      <c r="AS313" s="34">
        <v>0</v>
      </c>
    </row>
    <row r="314" spans="2:45" s="1" customFormat="1" ht="13.8">
      <c r="B314" s="31" t="s">
        <v>1223</v>
      </c>
      <c r="C314" s="32" t="s">
        <v>124</v>
      </c>
      <c r="D314" s="31" t="s">
        <v>125</v>
      </c>
      <c r="E314" s="31" t="s">
        <v>14</v>
      </c>
      <c r="F314" s="31" t="s">
        <v>15</v>
      </c>
      <c r="G314" s="31" t="s">
        <v>16</v>
      </c>
      <c r="H314" s="31" t="s">
        <v>25</v>
      </c>
      <c r="I314" s="31" t="s">
        <v>10</v>
      </c>
      <c r="J314" s="31" t="s">
        <v>11</v>
      </c>
      <c r="K314" s="31" t="s">
        <v>126</v>
      </c>
      <c r="L314" s="33">
        <v>1661</v>
      </c>
      <c r="M314" s="150">
        <v>36929.943071999995</v>
      </c>
      <c r="N314" s="34">
        <v>-31293</v>
      </c>
      <c r="O314" s="34">
        <v>11904.911325094077</v>
      </c>
      <c r="P314" s="30">
        <v>-38488.062620800003</v>
      </c>
      <c r="Q314" s="35">
        <v>1878.810941</v>
      </c>
      <c r="R314" s="36">
        <v>38488.062620800003</v>
      </c>
      <c r="S314" s="36">
        <v>814.79525828602721</v>
      </c>
      <c r="T314" s="36">
        <v>6998.6544143444189</v>
      </c>
      <c r="U314" s="37">
        <v>46301.761974485133</v>
      </c>
      <c r="V314" s="38">
        <v>48180.572915485136</v>
      </c>
      <c r="W314" s="34">
        <v>48180.572915485136</v>
      </c>
      <c r="X314" s="34">
        <v>12266.787344380115</v>
      </c>
      <c r="Y314" s="33">
        <v>35913.785571105022</v>
      </c>
      <c r="Z314" s="144">
        <v>0</v>
      </c>
      <c r="AA314" s="34">
        <v>1668.7351386350704</v>
      </c>
      <c r="AB314" s="34">
        <v>7651.0374455911688</v>
      </c>
      <c r="AC314" s="34">
        <v>23648.899999999998</v>
      </c>
      <c r="AD314" s="34">
        <v>562.37149637499999</v>
      </c>
      <c r="AE314" s="34">
        <v>0</v>
      </c>
      <c r="AF314" s="34">
        <v>33531.044080601241</v>
      </c>
      <c r="AG314" s="136">
        <v>22043</v>
      </c>
      <c r="AH314" s="34">
        <v>25735.994307199999</v>
      </c>
      <c r="AI314" s="34">
        <v>0</v>
      </c>
      <c r="AJ314" s="34">
        <v>3692.9943071999996</v>
      </c>
      <c r="AK314" s="34">
        <v>3692.9943071999996</v>
      </c>
      <c r="AL314" s="34">
        <v>22043</v>
      </c>
      <c r="AM314" s="34">
        <v>22043</v>
      </c>
      <c r="AN314" s="34">
        <v>0</v>
      </c>
      <c r="AO314" s="34">
        <v>-38488.062620800003</v>
      </c>
      <c r="AP314" s="34">
        <v>-42181.056928000005</v>
      </c>
      <c r="AQ314" s="34">
        <v>3692.9943072000024</v>
      </c>
      <c r="AR314" s="34">
        <v>-31293</v>
      </c>
      <c r="AS314" s="34">
        <v>0</v>
      </c>
    </row>
    <row r="315" spans="2:45" s="1" customFormat="1" ht="13.8">
      <c r="B315" s="31" t="s">
        <v>1223</v>
      </c>
      <c r="C315" s="32" t="s">
        <v>615</v>
      </c>
      <c r="D315" s="31" t="s">
        <v>616</v>
      </c>
      <c r="E315" s="31" t="s">
        <v>14</v>
      </c>
      <c r="F315" s="31" t="s">
        <v>15</v>
      </c>
      <c r="G315" s="31" t="s">
        <v>16</v>
      </c>
      <c r="H315" s="31" t="s">
        <v>25</v>
      </c>
      <c r="I315" s="31" t="s">
        <v>10</v>
      </c>
      <c r="J315" s="31" t="s">
        <v>11</v>
      </c>
      <c r="K315" s="31" t="s">
        <v>617</v>
      </c>
      <c r="L315" s="33">
        <v>2087</v>
      </c>
      <c r="M315" s="150">
        <v>47959.981587999995</v>
      </c>
      <c r="N315" s="34">
        <v>2943</v>
      </c>
      <c r="O315" s="34">
        <v>0</v>
      </c>
      <c r="P315" s="30">
        <v>33840.981587999995</v>
      </c>
      <c r="Q315" s="35">
        <v>682.00522100000001</v>
      </c>
      <c r="R315" s="36">
        <v>0</v>
      </c>
      <c r="S315" s="36">
        <v>340.20070514298777</v>
      </c>
      <c r="T315" s="36">
        <v>3833.7992948570122</v>
      </c>
      <c r="U315" s="37">
        <v>4174.0225083084897</v>
      </c>
      <c r="V315" s="38">
        <v>4856.0277293084901</v>
      </c>
      <c r="W315" s="34">
        <v>38697.009317308482</v>
      </c>
      <c r="X315" s="34">
        <v>637.87632214299083</v>
      </c>
      <c r="Y315" s="33">
        <v>38059.132995165492</v>
      </c>
      <c r="Z315" s="144">
        <v>0</v>
      </c>
      <c r="AA315" s="34">
        <v>1724.3363226840574</v>
      </c>
      <c r="AB315" s="34">
        <v>9111.4454167676868</v>
      </c>
      <c r="AC315" s="34">
        <v>37566.350000000006</v>
      </c>
      <c r="AD315" s="34">
        <v>282.85022219999996</v>
      </c>
      <c r="AE315" s="34">
        <v>306.68</v>
      </c>
      <c r="AF315" s="34">
        <v>48991.661961651756</v>
      </c>
      <c r="AG315" s="136">
        <v>41311</v>
      </c>
      <c r="AH315" s="34">
        <v>41311</v>
      </c>
      <c r="AI315" s="34">
        <v>0</v>
      </c>
      <c r="AJ315" s="34">
        <v>0</v>
      </c>
      <c r="AK315" s="34">
        <v>0</v>
      </c>
      <c r="AL315" s="34">
        <v>41311</v>
      </c>
      <c r="AM315" s="34">
        <v>41311</v>
      </c>
      <c r="AN315" s="34">
        <v>0</v>
      </c>
      <c r="AO315" s="34">
        <v>33840.981587999995</v>
      </c>
      <c r="AP315" s="34">
        <v>33840.981587999995</v>
      </c>
      <c r="AQ315" s="34">
        <v>0</v>
      </c>
      <c r="AR315" s="34">
        <v>2943</v>
      </c>
      <c r="AS315" s="34">
        <v>0</v>
      </c>
    </row>
    <row r="316" spans="2:45" s="1" customFormat="1" ht="13.8">
      <c r="B316" s="31" t="s">
        <v>1223</v>
      </c>
      <c r="C316" s="32" t="s">
        <v>968</v>
      </c>
      <c r="D316" s="31" t="s">
        <v>969</v>
      </c>
      <c r="E316" s="31" t="s">
        <v>14</v>
      </c>
      <c r="F316" s="31" t="s">
        <v>15</v>
      </c>
      <c r="G316" s="31" t="s">
        <v>16</v>
      </c>
      <c r="H316" s="31" t="s">
        <v>25</v>
      </c>
      <c r="I316" s="31" t="s">
        <v>10</v>
      </c>
      <c r="J316" s="31" t="s">
        <v>11</v>
      </c>
      <c r="K316" s="31" t="s">
        <v>970</v>
      </c>
      <c r="L316" s="33">
        <v>1267</v>
      </c>
      <c r="M316" s="150">
        <v>22398.702172999998</v>
      </c>
      <c r="N316" s="34">
        <v>-529</v>
      </c>
      <c r="O316" s="34">
        <v>0</v>
      </c>
      <c r="P316" s="30">
        <v>38287.302390299999</v>
      </c>
      <c r="Q316" s="35">
        <v>360.88830400000001</v>
      </c>
      <c r="R316" s="36">
        <v>0</v>
      </c>
      <c r="S316" s="36">
        <v>0</v>
      </c>
      <c r="T316" s="36">
        <v>2534</v>
      </c>
      <c r="U316" s="37">
        <v>2534.0136646031897</v>
      </c>
      <c r="V316" s="38">
        <v>2894.9019686031897</v>
      </c>
      <c r="W316" s="34">
        <v>41182.204358903189</v>
      </c>
      <c r="X316" s="34">
        <v>0</v>
      </c>
      <c r="Y316" s="33">
        <v>41182.204358903189</v>
      </c>
      <c r="Z316" s="144">
        <v>0</v>
      </c>
      <c r="AA316" s="34">
        <v>4944.5002223089905</v>
      </c>
      <c r="AB316" s="34">
        <v>7145.7866267342697</v>
      </c>
      <c r="AC316" s="34">
        <v>25131.409999999996</v>
      </c>
      <c r="AD316" s="34">
        <v>183.5</v>
      </c>
      <c r="AE316" s="34">
        <v>63.8</v>
      </c>
      <c r="AF316" s="34">
        <v>37468.996849043258</v>
      </c>
      <c r="AG316" s="136">
        <v>0</v>
      </c>
      <c r="AH316" s="34">
        <v>16417.600217299998</v>
      </c>
      <c r="AI316" s="34">
        <v>0</v>
      </c>
      <c r="AJ316" s="34">
        <v>2239.8702172999997</v>
      </c>
      <c r="AK316" s="34">
        <v>2239.8702172999997</v>
      </c>
      <c r="AL316" s="34">
        <v>0</v>
      </c>
      <c r="AM316" s="34">
        <v>14177.73</v>
      </c>
      <c r="AN316" s="34">
        <v>14177.73</v>
      </c>
      <c r="AO316" s="34">
        <v>38287.302390299999</v>
      </c>
      <c r="AP316" s="34">
        <v>21869.702173000001</v>
      </c>
      <c r="AQ316" s="34">
        <v>16417.600217300002</v>
      </c>
      <c r="AR316" s="34">
        <v>-529</v>
      </c>
      <c r="AS316" s="34">
        <v>0</v>
      </c>
    </row>
    <row r="317" spans="2:45" s="1" customFormat="1" ht="13.8">
      <c r="B317" s="31" t="s">
        <v>1223</v>
      </c>
      <c r="C317" s="32" t="s">
        <v>462</v>
      </c>
      <c r="D317" s="31" t="s">
        <v>463</v>
      </c>
      <c r="E317" s="31" t="s">
        <v>14</v>
      </c>
      <c r="F317" s="31" t="s">
        <v>15</v>
      </c>
      <c r="G317" s="31" t="s">
        <v>16</v>
      </c>
      <c r="H317" s="31" t="s">
        <v>25</v>
      </c>
      <c r="I317" s="31" t="s">
        <v>10</v>
      </c>
      <c r="J317" s="31" t="s">
        <v>11</v>
      </c>
      <c r="K317" s="31" t="s">
        <v>464</v>
      </c>
      <c r="L317" s="33">
        <v>4599</v>
      </c>
      <c r="M317" s="150">
        <v>573791.40149399999</v>
      </c>
      <c r="N317" s="34">
        <v>-136402</v>
      </c>
      <c r="O317" s="34">
        <v>54671.81487587333</v>
      </c>
      <c r="P317" s="30">
        <v>467004.35164340003</v>
      </c>
      <c r="Q317" s="35">
        <v>4364.5569759999998</v>
      </c>
      <c r="R317" s="36">
        <v>0</v>
      </c>
      <c r="S317" s="36">
        <v>2159.4216514294008</v>
      </c>
      <c r="T317" s="36">
        <v>7038.5783485705997</v>
      </c>
      <c r="U317" s="37">
        <v>9198.0496002447271</v>
      </c>
      <c r="V317" s="38">
        <v>13562.606576244727</v>
      </c>
      <c r="W317" s="34">
        <v>480566.95821964479</v>
      </c>
      <c r="X317" s="34">
        <v>4048.915596429375</v>
      </c>
      <c r="Y317" s="33">
        <v>476518.04262321541</v>
      </c>
      <c r="Z317" s="144">
        <v>0</v>
      </c>
      <c r="AA317" s="34">
        <v>4776.5424890285904</v>
      </c>
      <c r="AB317" s="34">
        <v>25568.14324412066</v>
      </c>
      <c r="AC317" s="34">
        <v>68457.91</v>
      </c>
      <c r="AD317" s="34">
        <v>2522.5</v>
      </c>
      <c r="AE317" s="34">
        <v>307.01</v>
      </c>
      <c r="AF317" s="34">
        <v>101632.10573314925</v>
      </c>
      <c r="AG317" s="136">
        <v>35937</v>
      </c>
      <c r="AH317" s="34">
        <v>108841.9501494</v>
      </c>
      <c r="AI317" s="34">
        <v>1670</v>
      </c>
      <c r="AJ317" s="34">
        <v>57379.140149400002</v>
      </c>
      <c r="AK317" s="34">
        <v>55709.140149400002</v>
      </c>
      <c r="AL317" s="34">
        <v>34267</v>
      </c>
      <c r="AM317" s="34">
        <v>51462.81</v>
      </c>
      <c r="AN317" s="34">
        <v>17195.809999999998</v>
      </c>
      <c r="AO317" s="34">
        <v>467004.35164340003</v>
      </c>
      <c r="AP317" s="34">
        <v>394099.40149400005</v>
      </c>
      <c r="AQ317" s="34">
        <v>72904.950149400043</v>
      </c>
      <c r="AR317" s="34">
        <v>-136402</v>
      </c>
      <c r="AS317" s="34">
        <v>0</v>
      </c>
    </row>
    <row r="318" spans="2:45" s="1" customFormat="1" ht="13.8">
      <c r="B318" s="31" t="s">
        <v>1223</v>
      </c>
      <c r="C318" s="32" t="s">
        <v>306</v>
      </c>
      <c r="D318" s="31" t="s">
        <v>307</v>
      </c>
      <c r="E318" s="31" t="s">
        <v>14</v>
      </c>
      <c r="F318" s="31" t="s">
        <v>15</v>
      </c>
      <c r="G318" s="31" t="s">
        <v>16</v>
      </c>
      <c r="H318" s="31" t="s">
        <v>25</v>
      </c>
      <c r="I318" s="31" t="s">
        <v>10</v>
      </c>
      <c r="J318" s="31" t="s">
        <v>19</v>
      </c>
      <c r="K318" s="31" t="s">
        <v>308</v>
      </c>
      <c r="L318" s="33">
        <v>5234</v>
      </c>
      <c r="M318" s="150">
        <v>268801.41657</v>
      </c>
      <c r="N318" s="34">
        <v>-163261</v>
      </c>
      <c r="O318" s="34">
        <v>136380.858343</v>
      </c>
      <c r="P318" s="30">
        <v>189957.92022700002</v>
      </c>
      <c r="Q318" s="35">
        <v>6804.4255720000001</v>
      </c>
      <c r="R318" s="36">
        <v>0</v>
      </c>
      <c r="S318" s="36">
        <v>1017.3739805718192</v>
      </c>
      <c r="T318" s="36">
        <v>9450.6260194281804</v>
      </c>
      <c r="U318" s="37">
        <v>10468.05644872383</v>
      </c>
      <c r="V318" s="38">
        <v>17272.48202072383</v>
      </c>
      <c r="W318" s="34">
        <v>207230.40224772386</v>
      </c>
      <c r="X318" s="34">
        <v>1907.576213571796</v>
      </c>
      <c r="Y318" s="33">
        <v>205322.82603415207</v>
      </c>
      <c r="Z318" s="144">
        <v>149060.37674061296</v>
      </c>
      <c r="AA318" s="34">
        <v>11713.461470772152</v>
      </c>
      <c r="AB318" s="34">
        <v>110920.64537837172</v>
      </c>
      <c r="AC318" s="34">
        <v>50050.39</v>
      </c>
      <c r="AD318" s="34">
        <v>2673.3501168500002</v>
      </c>
      <c r="AE318" s="34">
        <v>33686.5</v>
      </c>
      <c r="AF318" s="34">
        <v>358104.72370660683</v>
      </c>
      <c r="AG318" s="136">
        <v>1603</v>
      </c>
      <c r="AH318" s="34">
        <v>84417.503656999994</v>
      </c>
      <c r="AI318" s="34">
        <v>0</v>
      </c>
      <c r="AJ318" s="34">
        <v>26880.141657</v>
      </c>
      <c r="AK318" s="34">
        <v>26880.141657</v>
      </c>
      <c r="AL318" s="34">
        <v>1603</v>
      </c>
      <c r="AM318" s="34">
        <v>57537.362000000001</v>
      </c>
      <c r="AN318" s="34">
        <v>55934.362000000001</v>
      </c>
      <c r="AO318" s="34">
        <v>189957.92022700002</v>
      </c>
      <c r="AP318" s="34">
        <v>107143.41657000003</v>
      </c>
      <c r="AQ318" s="34">
        <v>82814.503657000023</v>
      </c>
      <c r="AR318" s="34">
        <v>-163261</v>
      </c>
      <c r="AS318" s="34">
        <v>0</v>
      </c>
    </row>
    <row r="319" spans="2:45" s="1" customFormat="1" ht="13.8">
      <c r="B319" s="31" t="s">
        <v>1223</v>
      </c>
      <c r="C319" s="32" t="s">
        <v>1097</v>
      </c>
      <c r="D319" s="31" t="s">
        <v>1098</v>
      </c>
      <c r="E319" s="31" t="s">
        <v>14</v>
      </c>
      <c r="F319" s="31" t="s">
        <v>15</v>
      </c>
      <c r="G319" s="31" t="s">
        <v>16</v>
      </c>
      <c r="H319" s="31" t="s">
        <v>25</v>
      </c>
      <c r="I319" s="31" t="s">
        <v>10</v>
      </c>
      <c r="J319" s="31" t="s">
        <v>11</v>
      </c>
      <c r="K319" s="31" t="s">
        <v>1099</v>
      </c>
      <c r="L319" s="33">
        <v>1523</v>
      </c>
      <c r="M319" s="150">
        <v>27014.470506999998</v>
      </c>
      <c r="N319" s="34">
        <v>-10088</v>
      </c>
      <c r="O319" s="34">
        <v>2938.812229560117</v>
      </c>
      <c r="P319" s="30">
        <v>393536.91755770001</v>
      </c>
      <c r="Q319" s="35">
        <v>598.44400900000005</v>
      </c>
      <c r="R319" s="36">
        <v>0</v>
      </c>
      <c r="S319" s="36">
        <v>92.171538285749676</v>
      </c>
      <c r="T319" s="36">
        <v>2953.8284617142504</v>
      </c>
      <c r="U319" s="37">
        <v>3046.0164255648442</v>
      </c>
      <c r="V319" s="38">
        <v>3644.460434564844</v>
      </c>
      <c r="W319" s="34">
        <v>397181.37799226487</v>
      </c>
      <c r="X319" s="34">
        <v>172.82163428573404</v>
      </c>
      <c r="Y319" s="33">
        <v>397008.55635797913</v>
      </c>
      <c r="Z319" s="144">
        <v>0</v>
      </c>
      <c r="AA319" s="34">
        <v>821.50336740439093</v>
      </c>
      <c r="AB319" s="34">
        <v>4026.4026792912791</v>
      </c>
      <c r="AC319" s="34">
        <v>26351.13</v>
      </c>
      <c r="AD319" s="34">
        <v>706</v>
      </c>
      <c r="AE319" s="34">
        <v>0</v>
      </c>
      <c r="AF319" s="34">
        <v>31905.03604669567</v>
      </c>
      <c r="AG319" s="136">
        <v>471573</v>
      </c>
      <c r="AH319" s="34">
        <v>474274.44705070002</v>
      </c>
      <c r="AI319" s="34">
        <v>0</v>
      </c>
      <c r="AJ319" s="34">
        <v>2701.4470507000001</v>
      </c>
      <c r="AK319" s="34">
        <v>2701.4470507000001</v>
      </c>
      <c r="AL319" s="34">
        <v>471573</v>
      </c>
      <c r="AM319" s="34">
        <v>471573</v>
      </c>
      <c r="AN319" s="34">
        <v>0</v>
      </c>
      <c r="AO319" s="34">
        <v>393536.91755770001</v>
      </c>
      <c r="AP319" s="34">
        <v>390835.47050699999</v>
      </c>
      <c r="AQ319" s="34">
        <v>2701.4470507000224</v>
      </c>
      <c r="AR319" s="34">
        <v>-10088</v>
      </c>
      <c r="AS319" s="34">
        <v>0</v>
      </c>
    </row>
    <row r="320" spans="2:45" s="1" customFormat="1" ht="13.8">
      <c r="B320" s="31" t="s">
        <v>1223</v>
      </c>
      <c r="C320" s="32" t="s">
        <v>805</v>
      </c>
      <c r="D320" s="31" t="s">
        <v>806</v>
      </c>
      <c r="E320" s="31" t="s">
        <v>14</v>
      </c>
      <c r="F320" s="31" t="s">
        <v>15</v>
      </c>
      <c r="G320" s="31" t="s">
        <v>16</v>
      </c>
      <c r="H320" s="31" t="s">
        <v>25</v>
      </c>
      <c r="I320" s="31" t="s">
        <v>10</v>
      </c>
      <c r="J320" s="31" t="s">
        <v>11</v>
      </c>
      <c r="K320" s="31" t="s">
        <v>807</v>
      </c>
      <c r="L320" s="33">
        <v>3158</v>
      </c>
      <c r="M320" s="150">
        <v>74336.937482000008</v>
      </c>
      <c r="N320" s="34">
        <v>-16262</v>
      </c>
      <c r="O320" s="34">
        <v>4742.7269147700417</v>
      </c>
      <c r="P320" s="30">
        <v>43569.257482000015</v>
      </c>
      <c r="Q320" s="35">
        <v>1787.480605</v>
      </c>
      <c r="R320" s="36">
        <v>0</v>
      </c>
      <c r="S320" s="36">
        <v>1525.9121920005859</v>
      </c>
      <c r="T320" s="36">
        <v>4790.0878079994145</v>
      </c>
      <c r="U320" s="37">
        <v>6316.034059050412</v>
      </c>
      <c r="V320" s="38">
        <v>8103.5146640504117</v>
      </c>
      <c r="W320" s="34">
        <v>51672.772146050425</v>
      </c>
      <c r="X320" s="34">
        <v>2861.0853600005867</v>
      </c>
      <c r="Y320" s="33">
        <v>48811.686786049839</v>
      </c>
      <c r="Z320" s="144">
        <v>0</v>
      </c>
      <c r="AA320" s="34">
        <v>3521.0580115973435</v>
      </c>
      <c r="AB320" s="34">
        <v>15078.655098795087</v>
      </c>
      <c r="AC320" s="34">
        <v>57832.21</v>
      </c>
      <c r="AD320" s="34">
        <v>2680</v>
      </c>
      <c r="AE320" s="34">
        <v>643.19000000000005</v>
      </c>
      <c r="AF320" s="34">
        <v>79755.113110392427</v>
      </c>
      <c r="AG320" s="136">
        <v>20704</v>
      </c>
      <c r="AH320" s="34">
        <v>40623.32</v>
      </c>
      <c r="AI320" s="34">
        <v>0</v>
      </c>
      <c r="AJ320" s="34">
        <v>5285.3</v>
      </c>
      <c r="AK320" s="34">
        <v>5285.3</v>
      </c>
      <c r="AL320" s="34">
        <v>20704</v>
      </c>
      <c r="AM320" s="34">
        <v>35338.019999999997</v>
      </c>
      <c r="AN320" s="34">
        <v>14634.019999999997</v>
      </c>
      <c r="AO320" s="34">
        <v>43569.257482000015</v>
      </c>
      <c r="AP320" s="34">
        <v>23649.937482000016</v>
      </c>
      <c r="AQ320" s="34">
        <v>19919.319999999992</v>
      </c>
      <c r="AR320" s="34">
        <v>-16262</v>
      </c>
      <c r="AS320" s="34">
        <v>0</v>
      </c>
    </row>
    <row r="321" spans="2:45" s="1" customFormat="1" ht="13.8">
      <c r="B321" s="31" t="s">
        <v>1223</v>
      </c>
      <c r="C321" s="32" t="s">
        <v>1157</v>
      </c>
      <c r="D321" s="31" t="s">
        <v>1158</v>
      </c>
      <c r="E321" s="31" t="s">
        <v>14</v>
      </c>
      <c r="F321" s="31" t="s">
        <v>15</v>
      </c>
      <c r="G321" s="31" t="s">
        <v>16</v>
      </c>
      <c r="H321" s="31" t="s">
        <v>25</v>
      </c>
      <c r="I321" s="31" t="s">
        <v>10</v>
      </c>
      <c r="J321" s="31" t="s">
        <v>22</v>
      </c>
      <c r="K321" s="31" t="s">
        <v>1159</v>
      </c>
      <c r="L321" s="33">
        <v>863</v>
      </c>
      <c r="M321" s="150">
        <v>21706.70911</v>
      </c>
      <c r="N321" s="34">
        <v>-4699</v>
      </c>
      <c r="O321" s="34">
        <v>32.201872905597256</v>
      </c>
      <c r="P321" s="30">
        <v>25487.409109999993</v>
      </c>
      <c r="Q321" s="35">
        <v>305.06873100000001</v>
      </c>
      <c r="R321" s="36">
        <v>0</v>
      </c>
      <c r="S321" s="36">
        <v>0</v>
      </c>
      <c r="T321" s="36">
        <v>1726</v>
      </c>
      <c r="U321" s="37">
        <v>1726.0093074605782</v>
      </c>
      <c r="V321" s="38">
        <v>2031.0780384605782</v>
      </c>
      <c r="W321" s="34">
        <v>27518.487148460572</v>
      </c>
      <c r="X321" s="34">
        <v>0</v>
      </c>
      <c r="Y321" s="33">
        <v>27518.487148460572</v>
      </c>
      <c r="Z321" s="144">
        <v>0</v>
      </c>
      <c r="AA321" s="34">
        <v>1072.0159970307113</v>
      </c>
      <c r="AB321" s="34">
        <v>2150.7442238178983</v>
      </c>
      <c r="AC321" s="34">
        <v>15942.02</v>
      </c>
      <c r="AD321" s="34">
        <v>488.5</v>
      </c>
      <c r="AE321" s="34">
        <v>0</v>
      </c>
      <c r="AF321" s="34">
        <v>19653.28022084861</v>
      </c>
      <c r="AG321" s="136">
        <v>46822</v>
      </c>
      <c r="AH321" s="34">
        <v>48386.7</v>
      </c>
      <c r="AI321" s="34">
        <v>0</v>
      </c>
      <c r="AJ321" s="34">
        <v>1564.7</v>
      </c>
      <c r="AK321" s="34">
        <v>1564.7</v>
      </c>
      <c r="AL321" s="34">
        <v>46822</v>
      </c>
      <c r="AM321" s="34">
        <v>46822</v>
      </c>
      <c r="AN321" s="34">
        <v>0</v>
      </c>
      <c r="AO321" s="34">
        <v>25487.409109999993</v>
      </c>
      <c r="AP321" s="34">
        <v>23922.709109999993</v>
      </c>
      <c r="AQ321" s="34">
        <v>1564.7000000000007</v>
      </c>
      <c r="AR321" s="34">
        <v>-4699</v>
      </c>
      <c r="AS321" s="34">
        <v>0</v>
      </c>
    </row>
    <row r="322" spans="2:45" s="1" customFormat="1" ht="13.8">
      <c r="B322" s="31" t="s">
        <v>1223</v>
      </c>
      <c r="C322" s="32" t="s">
        <v>73</v>
      </c>
      <c r="D322" s="31" t="s">
        <v>74</v>
      </c>
      <c r="E322" s="31" t="s">
        <v>14</v>
      </c>
      <c r="F322" s="31" t="s">
        <v>15</v>
      </c>
      <c r="G322" s="31" t="s">
        <v>16</v>
      </c>
      <c r="H322" s="31" t="s">
        <v>25</v>
      </c>
      <c r="I322" s="31" t="s">
        <v>10</v>
      </c>
      <c r="J322" s="31" t="s">
        <v>11</v>
      </c>
      <c r="K322" s="31" t="s">
        <v>75</v>
      </c>
      <c r="L322" s="33">
        <v>1209</v>
      </c>
      <c r="M322" s="150">
        <v>21422.886855999997</v>
      </c>
      <c r="N322" s="34">
        <v>-5216</v>
      </c>
      <c r="O322" s="34">
        <v>0</v>
      </c>
      <c r="P322" s="30">
        <v>49654.175541599994</v>
      </c>
      <c r="Q322" s="35">
        <v>388.30798600000003</v>
      </c>
      <c r="R322" s="36">
        <v>0</v>
      </c>
      <c r="S322" s="36">
        <v>304.2575337144026</v>
      </c>
      <c r="T322" s="36">
        <v>2113.7424662855974</v>
      </c>
      <c r="U322" s="37">
        <v>2418.0130390728145</v>
      </c>
      <c r="V322" s="38">
        <v>2806.3210250728143</v>
      </c>
      <c r="W322" s="34">
        <v>52460.496566672809</v>
      </c>
      <c r="X322" s="34">
        <v>570.48287571439869</v>
      </c>
      <c r="Y322" s="33">
        <v>51890.013690958411</v>
      </c>
      <c r="Z322" s="144">
        <v>0</v>
      </c>
      <c r="AA322" s="34">
        <v>1388.7779576867047</v>
      </c>
      <c r="AB322" s="34">
        <v>3157.4084531990238</v>
      </c>
      <c r="AC322" s="34">
        <v>22079.1</v>
      </c>
      <c r="AD322" s="34">
        <v>326.97582506646751</v>
      </c>
      <c r="AE322" s="34">
        <v>83.11</v>
      </c>
      <c r="AF322" s="34">
        <v>27035.372235952193</v>
      </c>
      <c r="AG322" s="136">
        <v>36032</v>
      </c>
      <c r="AH322" s="34">
        <v>38174.288685599997</v>
      </c>
      <c r="AI322" s="34">
        <v>0</v>
      </c>
      <c r="AJ322" s="34">
        <v>2142.2886856</v>
      </c>
      <c r="AK322" s="34">
        <v>2142.2886856</v>
      </c>
      <c r="AL322" s="34">
        <v>36032</v>
      </c>
      <c r="AM322" s="34">
        <v>36032</v>
      </c>
      <c r="AN322" s="34">
        <v>0</v>
      </c>
      <c r="AO322" s="34">
        <v>49654.175541599994</v>
      </c>
      <c r="AP322" s="34">
        <v>47511.886855999997</v>
      </c>
      <c r="AQ322" s="34">
        <v>2142.2886855999968</v>
      </c>
      <c r="AR322" s="34">
        <v>-5216</v>
      </c>
      <c r="AS322" s="34">
        <v>0</v>
      </c>
    </row>
    <row r="323" spans="2:45" s="1" customFormat="1" ht="13.8">
      <c r="B323" s="31" t="s">
        <v>1223</v>
      </c>
      <c r="C323" s="32" t="s">
        <v>215</v>
      </c>
      <c r="D323" s="31" t="s">
        <v>216</v>
      </c>
      <c r="E323" s="31" t="s">
        <v>14</v>
      </c>
      <c r="F323" s="31" t="s">
        <v>15</v>
      </c>
      <c r="G323" s="31" t="s">
        <v>16</v>
      </c>
      <c r="H323" s="31" t="s">
        <v>25</v>
      </c>
      <c r="I323" s="31" t="s">
        <v>10</v>
      </c>
      <c r="J323" s="31" t="s">
        <v>11</v>
      </c>
      <c r="K323" s="31" t="s">
        <v>217</v>
      </c>
      <c r="L323" s="33">
        <v>2463</v>
      </c>
      <c r="M323" s="150">
        <v>215146.39582400001</v>
      </c>
      <c r="N323" s="34">
        <v>24590</v>
      </c>
      <c r="O323" s="34">
        <v>0</v>
      </c>
      <c r="P323" s="30">
        <v>225400.39582400001</v>
      </c>
      <c r="Q323" s="35">
        <v>2171.6309160000001</v>
      </c>
      <c r="R323" s="36">
        <v>0</v>
      </c>
      <c r="S323" s="36">
        <v>902.05286742891781</v>
      </c>
      <c r="T323" s="36">
        <v>4023.947132571082</v>
      </c>
      <c r="U323" s="37">
        <v>4926.0265634709194</v>
      </c>
      <c r="V323" s="38">
        <v>7097.6574794709195</v>
      </c>
      <c r="W323" s="34">
        <v>232498.05330347092</v>
      </c>
      <c r="X323" s="34">
        <v>1691.3491264289187</v>
      </c>
      <c r="Y323" s="33">
        <v>230806.704177042</v>
      </c>
      <c r="Z323" s="144">
        <v>0</v>
      </c>
      <c r="AA323" s="34">
        <v>2814.7971982944373</v>
      </c>
      <c r="AB323" s="34">
        <v>6508.0220737560048</v>
      </c>
      <c r="AC323" s="34">
        <v>42840.05</v>
      </c>
      <c r="AD323" s="34">
        <v>350</v>
      </c>
      <c r="AE323" s="34">
        <v>717.72</v>
      </c>
      <c r="AF323" s="34">
        <v>53230.589272050449</v>
      </c>
      <c r="AG323" s="136">
        <v>35570</v>
      </c>
      <c r="AH323" s="34">
        <v>35570</v>
      </c>
      <c r="AI323" s="34">
        <v>0</v>
      </c>
      <c r="AJ323" s="34">
        <v>0</v>
      </c>
      <c r="AK323" s="34">
        <v>0</v>
      </c>
      <c r="AL323" s="34">
        <v>35570</v>
      </c>
      <c r="AM323" s="34">
        <v>35570</v>
      </c>
      <c r="AN323" s="34">
        <v>0</v>
      </c>
      <c r="AO323" s="34">
        <v>225400.39582400001</v>
      </c>
      <c r="AP323" s="34">
        <v>225400.39582400001</v>
      </c>
      <c r="AQ323" s="34">
        <v>0</v>
      </c>
      <c r="AR323" s="34">
        <v>24590</v>
      </c>
      <c r="AS323" s="34">
        <v>0</v>
      </c>
    </row>
    <row r="324" spans="2:45" s="1" customFormat="1" ht="13.8">
      <c r="B324" s="31" t="s">
        <v>1223</v>
      </c>
      <c r="C324" s="32" t="s">
        <v>585</v>
      </c>
      <c r="D324" s="31" t="s">
        <v>586</v>
      </c>
      <c r="E324" s="31" t="s">
        <v>14</v>
      </c>
      <c r="F324" s="31" t="s">
        <v>15</v>
      </c>
      <c r="G324" s="31" t="s">
        <v>16</v>
      </c>
      <c r="H324" s="31" t="s">
        <v>25</v>
      </c>
      <c r="I324" s="31" t="s">
        <v>10</v>
      </c>
      <c r="J324" s="31" t="s">
        <v>11</v>
      </c>
      <c r="K324" s="31" t="s">
        <v>587</v>
      </c>
      <c r="L324" s="33">
        <v>2118</v>
      </c>
      <c r="M324" s="150">
        <v>79577.592481</v>
      </c>
      <c r="N324" s="34">
        <v>-96067</v>
      </c>
      <c r="O324" s="34">
        <v>34176.979423639423</v>
      </c>
      <c r="P324" s="30">
        <v>66490.192481000006</v>
      </c>
      <c r="Q324" s="35">
        <v>4347.1355839999997</v>
      </c>
      <c r="R324" s="36">
        <v>0</v>
      </c>
      <c r="S324" s="36">
        <v>291.93525714296925</v>
      </c>
      <c r="T324" s="36">
        <v>3944.064742857031</v>
      </c>
      <c r="U324" s="37">
        <v>4236.0228426436906</v>
      </c>
      <c r="V324" s="38">
        <v>8583.1584266436912</v>
      </c>
      <c r="W324" s="34">
        <v>75073.350907643704</v>
      </c>
      <c r="X324" s="34">
        <v>547.37860714296403</v>
      </c>
      <c r="Y324" s="33">
        <v>74525.97230050074</v>
      </c>
      <c r="Z324" s="144">
        <v>0</v>
      </c>
      <c r="AA324" s="34">
        <v>1333.9847056010608</v>
      </c>
      <c r="AB324" s="34">
        <v>6206.5273089357152</v>
      </c>
      <c r="AC324" s="34">
        <v>45845.850000000006</v>
      </c>
      <c r="AD324" s="34">
        <v>64</v>
      </c>
      <c r="AE324" s="34">
        <v>0</v>
      </c>
      <c r="AF324" s="34">
        <v>53450.362014536782</v>
      </c>
      <c r="AG324" s="136">
        <v>83953</v>
      </c>
      <c r="AH324" s="34">
        <v>89731.6</v>
      </c>
      <c r="AI324" s="34">
        <v>0</v>
      </c>
      <c r="AJ324" s="34">
        <v>5778.6</v>
      </c>
      <c r="AK324" s="34">
        <v>5778.6</v>
      </c>
      <c r="AL324" s="34">
        <v>83953</v>
      </c>
      <c r="AM324" s="34">
        <v>83953</v>
      </c>
      <c r="AN324" s="34">
        <v>0</v>
      </c>
      <c r="AO324" s="34">
        <v>66490.192481000006</v>
      </c>
      <c r="AP324" s="34">
        <v>60711.592481000007</v>
      </c>
      <c r="AQ324" s="34">
        <v>5778.6000000000058</v>
      </c>
      <c r="AR324" s="34">
        <v>-96067</v>
      </c>
      <c r="AS324" s="34">
        <v>0</v>
      </c>
    </row>
    <row r="325" spans="2:45" s="1" customFormat="1" ht="13.8">
      <c r="B325" s="31" t="s">
        <v>1223</v>
      </c>
      <c r="C325" s="32" t="s">
        <v>507</v>
      </c>
      <c r="D325" s="31" t="s">
        <v>508</v>
      </c>
      <c r="E325" s="31" t="s">
        <v>14</v>
      </c>
      <c r="F325" s="31" t="s">
        <v>15</v>
      </c>
      <c r="G325" s="31" t="s">
        <v>16</v>
      </c>
      <c r="H325" s="31" t="s">
        <v>25</v>
      </c>
      <c r="I325" s="31" t="s">
        <v>10</v>
      </c>
      <c r="J325" s="31" t="s">
        <v>11</v>
      </c>
      <c r="K325" s="31" t="s">
        <v>509</v>
      </c>
      <c r="L325" s="33">
        <v>1509</v>
      </c>
      <c r="M325" s="150">
        <v>44758.986616999988</v>
      </c>
      <c r="N325" s="34">
        <v>-22484</v>
      </c>
      <c r="O325" s="34">
        <v>10801.139872145597</v>
      </c>
      <c r="P325" s="30">
        <v>-166090.01338300001</v>
      </c>
      <c r="Q325" s="35">
        <v>2543.1476539999999</v>
      </c>
      <c r="R325" s="36">
        <v>166090.01338300001</v>
      </c>
      <c r="S325" s="36">
        <v>0</v>
      </c>
      <c r="T325" s="36">
        <v>-2002.0002263205533</v>
      </c>
      <c r="U325" s="37">
        <v>164088.89800182072</v>
      </c>
      <c r="V325" s="38">
        <v>166632.04565582072</v>
      </c>
      <c r="W325" s="34">
        <v>166632.04565582072</v>
      </c>
      <c r="X325" s="34">
        <v>8257.9922181456059</v>
      </c>
      <c r="Y325" s="33">
        <v>158374.05343767512</v>
      </c>
      <c r="Z325" s="144">
        <v>0</v>
      </c>
      <c r="AA325" s="34">
        <v>3258.2081025497446</v>
      </c>
      <c r="AB325" s="34">
        <v>9503.258313939541</v>
      </c>
      <c r="AC325" s="34">
        <v>26226.799999999999</v>
      </c>
      <c r="AD325" s="34">
        <v>52</v>
      </c>
      <c r="AE325" s="34">
        <v>0</v>
      </c>
      <c r="AF325" s="34">
        <v>39040.266416489285</v>
      </c>
      <c r="AG325" s="136">
        <v>197703</v>
      </c>
      <c r="AH325" s="34">
        <v>197703</v>
      </c>
      <c r="AI325" s="34">
        <v>10027</v>
      </c>
      <c r="AJ325" s="34">
        <v>10027</v>
      </c>
      <c r="AK325" s="34">
        <v>0</v>
      </c>
      <c r="AL325" s="34">
        <v>187676</v>
      </c>
      <c r="AM325" s="34">
        <v>187676</v>
      </c>
      <c r="AN325" s="34">
        <v>0</v>
      </c>
      <c r="AO325" s="34">
        <v>-166090.01338300001</v>
      </c>
      <c r="AP325" s="34">
        <v>-166090.01338300001</v>
      </c>
      <c r="AQ325" s="34">
        <v>0</v>
      </c>
      <c r="AR325" s="34">
        <v>-22484</v>
      </c>
      <c r="AS325" s="34">
        <v>0</v>
      </c>
    </row>
    <row r="326" spans="2:45" s="1" customFormat="1" ht="13.8">
      <c r="B326" s="31" t="s">
        <v>1223</v>
      </c>
      <c r="C326" s="32" t="s">
        <v>1034</v>
      </c>
      <c r="D326" s="31" t="s">
        <v>1035</v>
      </c>
      <c r="E326" s="31" t="s">
        <v>14</v>
      </c>
      <c r="F326" s="31" t="s">
        <v>15</v>
      </c>
      <c r="G326" s="31" t="s">
        <v>16</v>
      </c>
      <c r="H326" s="31" t="s">
        <v>25</v>
      </c>
      <c r="I326" s="31" t="s">
        <v>10</v>
      </c>
      <c r="J326" s="31" t="s">
        <v>11</v>
      </c>
      <c r="K326" s="31" t="s">
        <v>1036</v>
      </c>
      <c r="L326" s="33">
        <v>2129</v>
      </c>
      <c r="M326" s="150">
        <v>40414.827440000008</v>
      </c>
      <c r="N326" s="34">
        <v>-9154</v>
      </c>
      <c r="O326" s="34">
        <v>0</v>
      </c>
      <c r="P326" s="30">
        <v>55481.337440000003</v>
      </c>
      <c r="Q326" s="35">
        <v>840.67870700000003</v>
      </c>
      <c r="R326" s="36">
        <v>0</v>
      </c>
      <c r="S326" s="36">
        <v>400.29793828586799</v>
      </c>
      <c r="T326" s="36">
        <v>3857.702061714132</v>
      </c>
      <c r="U326" s="37">
        <v>4258.0229612787616</v>
      </c>
      <c r="V326" s="38">
        <v>5098.7016682787616</v>
      </c>
      <c r="W326" s="34">
        <v>60580.039108278768</v>
      </c>
      <c r="X326" s="34">
        <v>750.55863428587327</v>
      </c>
      <c r="Y326" s="33">
        <v>59829.480473992895</v>
      </c>
      <c r="Z326" s="144">
        <v>0</v>
      </c>
      <c r="AA326" s="34">
        <v>2945.4678200411954</v>
      </c>
      <c r="AB326" s="34">
        <v>6875.507549986577</v>
      </c>
      <c r="AC326" s="34">
        <v>36277.68</v>
      </c>
      <c r="AD326" s="34">
        <v>648.69212756249988</v>
      </c>
      <c r="AE326" s="34">
        <v>724.54</v>
      </c>
      <c r="AF326" s="34">
        <v>47471.887497590273</v>
      </c>
      <c r="AG326" s="136">
        <v>0</v>
      </c>
      <c r="AH326" s="34">
        <v>24220.51</v>
      </c>
      <c r="AI326" s="34">
        <v>0</v>
      </c>
      <c r="AJ326" s="34">
        <v>397</v>
      </c>
      <c r="AK326" s="34">
        <v>397</v>
      </c>
      <c r="AL326" s="34">
        <v>0</v>
      </c>
      <c r="AM326" s="34">
        <v>23823.51</v>
      </c>
      <c r="AN326" s="34">
        <v>23823.51</v>
      </c>
      <c r="AO326" s="34">
        <v>55481.337440000003</v>
      </c>
      <c r="AP326" s="34">
        <v>31260.827440000005</v>
      </c>
      <c r="AQ326" s="34">
        <v>24220.509999999995</v>
      </c>
      <c r="AR326" s="34">
        <v>-9154</v>
      </c>
      <c r="AS326" s="34">
        <v>0</v>
      </c>
    </row>
    <row r="327" spans="2:45" s="1" customFormat="1" ht="13.8">
      <c r="B327" s="31" t="s">
        <v>1223</v>
      </c>
      <c r="C327" s="32" t="s">
        <v>725</v>
      </c>
      <c r="D327" s="31" t="s">
        <v>726</v>
      </c>
      <c r="E327" s="31" t="s">
        <v>14</v>
      </c>
      <c r="F327" s="31" t="s">
        <v>15</v>
      </c>
      <c r="G327" s="31" t="s">
        <v>16</v>
      </c>
      <c r="H327" s="31" t="s">
        <v>25</v>
      </c>
      <c r="I327" s="31" t="s">
        <v>10</v>
      </c>
      <c r="J327" s="31" t="s">
        <v>22</v>
      </c>
      <c r="K327" s="31" t="s">
        <v>727</v>
      </c>
      <c r="L327" s="33">
        <v>883</v>
      </c>
      <c r="M327" s="150">
        <v>17075.467876999999</v>
      </c>
      <c r="N327" s="34">
        <v>-12148</v>
      </c>
      <c r="O327" s="34">
        <v>5700.0886106408352</v>
      </c>
      <c r="P327" s="30">
        <v>15271.6376647</v>
      </c>
      <c r="Q327" s="35">
        <v>438.789109</v>
      </c>
      <c r="R327" s="36">
        <v>0</v>
      </c>
      <c r="S327" s="36">
        <v>0</v>
      </c>
      <c r="T327" s="36">
        <v>1766</v>
      </c>
      <c r="U327" s="37">
        <v>1766.0095231607074</v>
      </c>
      <c r="V327" s="38">
        <v>2204.7986321607073</v>
      </c>
      <c r="W327" s="34">
        <v>17476.436296860706</v>
      </c>
      <c r="X327" s="34">
        <v>-3.6379800000000002E-12</v>
      </c>
      <c r="Y327" s="33">
        <v>17476.436296860709</v>
      </c>
      <c r="Z327" s="144">
        <v>0</v>
      </c>
      <c r="AA327" s="34">
        <v>1102.8060278929331</v>
      </c>
      <c r="AB327" s="34">
        <v>2782.3355546957791</v>
      </c>
      <c r="AC327" s="34">
        <v>15608.84</v>
      </c>
      <c r="AD327" s="34">
        <v>0</v>
      </c>
      <c r="AE327" s="34">
        <v>0</v>
      </c>
      <c r="AF327" s="34">
        <v>19493.981582588713</v>
      </c>
      <c r="AG327" s="136">
        <v>0</v>
      </c>
      <c r="AH327" s="34">
        <v>10344.169787700001</v>
      </c>
      <c r="AI327" s="34">
        <v>0</v>
      </c>
      <c r="AJ327" s="34">
        <v>1707.5467877000001</v>
      </c>
      <c r="AK327" s="34">
        <v>1707.5467877000001</v>
      </c>
      <c r="AL327" s="34">
        <v>0</v>
      </c>
      <c r="AM327" s="34">
        <v>8636.6229999999996</v>
      </c>
      <c r="AN327" s="34">
        <v>8636.6229999999996</v>
      </c>
      <c r="AO327" s="34">
        <v>15271.6376647</v>
      </c>
      <c r="AP327" s="34">
        <v>4927.4678769999991</v>
      </c>
      <c r="AQ327" s="34">
        <v>10344.169787700001</v>
      </c>
      <c r="AR327" s="34">
        <v>-12148</v>
      </c>
      <c r="AS327" s="34">
        <v>0</v>
      </c>
    </row>
    <row r="328" spans="2:45" s="1" customFormat="1" ht="13.8">
      <c r="B328" s="31" t="s">
        <v>1223</v>
      </c>
      <c r="C328" s="32" t="s">
        <v>100</v>
      </c>
      <c r="D328" s="31" t="s">
        <v>101</v>
      </c>
      <c r="E328" s="31" t="s">
        <v>14</v>
      </c>
      <c r="F328" s="31" t="s">
        <v>15</v>
      </c>
      <c r="G328" s="31" t="s">
        <v>16</v>
      </c>
      <c r="H328" s="31" t="s">
        <v>25</v>
      </c>
      <c r="I328" s="31" t="s">
        <v>10</v>
      </c>
      <c r="J328" s="31" t="s">
        <v>11</v>
      </c>
      <c r="K328" s="31" t="s">
        <v>102</v>
      </c>
      <c r="L328" s="33">
        <v>2667</v>
      </c>
      <c r="M328" s="150">
        <v>51337.934364999994</v>
      </c>
      <c r="N328" s="34">
        <v>-33192</v>
      </c>
      <c r="O328" s="34">
        <v>26250.855459021499</v>
      </c>
      <c r="P328" s="30">
        <v>39156.457801499993</v>
      </c>
      <c r="Q328" s="35">
        <v>2189.8735959999999</v>
      </c>
      <c r="R328" s="36">
        <v>0</v>
      </c>
      <c r="S328" s="36">
        <v>215.68813600008281</v>
      </c>
      <c r="T328" s="36">
        <v>5118.3118639999175</v>
      </c>
      <c r="U328" s="37">
        <v>5334.0287636122384</v>
      </c>
      <c r="V328" s="38">
        <v>7523.9023596122388</v>
      </c>
      <c r="W328" s="34">
        <v>46680.360161112229</v>
      </c>
      <c r="X328" s="34">
        <v>404.4152550000872</v>
      </c>
      <c r="Y328" s="33">
        <v>46275.944906112141</v>
      </c>
      <c r="Z328" s="144">
        <v>0</v>
      </c>
      <c r="AA328" s="34">
        <v>3884.3329172811955</v>
      </c>
      <c r="AB328" s="34">
        <v>7900.6040512761838</v>
      </c>
      <c r="AC328" s="34">
        <v>52084.81</v>
      </c>
      <c r="AD328" s="34">
        <v>461.24938669281119</v>
      </c>
      <c r="AE328" s="34">
        <v>0</v>
      </c>
      <c r="AF328" s="34">
        <v>64330.996355250187</v>
      </c>
      <c r="AG328" s="136">
        <v>10861</v>
      </c>
      <c r="AH328" s="34">
        <v>34977.5234365</v>
      </c>
      <c r="AI328" s="34">
        <v>0</v>
      </c>
      <c r="AJ328" s="34">
        <v>5133.7934365000001</v>
      </c>
      <c r="AK328" s="34">
        <v>5133.7934365000001</v>
      </c>
      <c r="AL328" s="34">
        <v>10861</v>
      </c>
      <c r="AM328" s="34">
        <v>29843.73</v>
      </c>
      <c r="AN328" s="34">
        <v>18982.73</v>
      </c>
      <c r="AO328" s="34">
        <v>39156.457801499993</v>
      </c>
      <c r="AP328" s="34">
        <v>15039.93436499999</v>
      </c>
      <c r="AQ328" s="34">
        <v>24116.5234365</v>
      </c>
      <c r="AR328" s="34">
        <v>-33192</v>
      </c>
      <c r="AS328" s="34">
        <v>0</v>
      </c>
    </row>
    <row r="329" spans="2:45" s="1" customFormat="1" ht="13.8">
      <c r="B329" s="31" t="s">
        <v>1223</v>
      </c>
      <c r="C329" s="32" t="s">
        <v>160</v>
      </c>
      <c r="D329" s="31" t="s">
        <v>161</v>
      </c>
      <c r="E329" s="31" t="s">
        <v>14</v>
      </c>
      <c r="F329" s="31" t="s">
        <v>15</v>
      </c>
      <c r="G329" s="31" t="s">
        <v>16</v>
      </c>
      <c r="H329" s="31" t="s">
        <v>25</v>
      </c>
      <c r="I329" s="31" t="s">
        <v>10</v>
      </c>
      <c r="J329" s="31" t="s">
        <v>22</v>
      </c>
      <c r="K329" s="31" t="s">
        <v>162</v>
      </c>
      <c r="L329" s="33">
        <v>583</v>
      </c>
      <c r="M329" s="150">
        <v>9478.2205490000015</v>
      </c>
      <c r="N329" s="34">
        <v>341</v>
      </c>
      <c r="O329" s="34">
        <v>0</v>
      </c>
      <c r="P329" s="30">
        <v>-1894.7794509999949</v>
      </c>
      <c r="Q329" s="35">
        <v>0</v>
      </c>
      <c r="R329" s="36">
        <v>1894.7794509999949</v>
      </c>
      <c r="S329" s="36">
        <v>0</v>
      </c>
      <c r="T329" s="36">
        <v>-39.384950891307199</v>
      </c>
      <c r="U329" s="37">
        <v>1855.404505329526</v>
      </c>
      <c r="V329" s="38">
        <v>1855.404505329526</v>
      </c>
      <c r="W329" s="34">
        <v>1855.404505329526</v>
      </c>
      <c r="X329" s="34">
        <v>2.2736999999999999E-13</v>
      </c>
      <c r="Y329" s="33">
        <v>1855.4045053295258</v>
      </c>
      <c r="Z329" s="144">
        <v>0</v>
      </c>
      <c r="AA329" s="34">
        <v>650.56478441294212</v>
      </c>
      <c r="AB329" s="34">
        <v>2329.9742332935211</v>
      </c>
      <c r="AC329" s="34">
        <v>12597.050000000001</v>
      </c>
      <c r="AD329" s="34">
        <v>0</v>
      </c>
      <c r="AE329" s="34">
        <v>0</v>
      </c>
      <c r="AF329" s="34">
        <v>15577.589017706465</v>
      </c>
      <c r="AG329" s="136">
        <v>23636</v>
      </c>
      <c r="AH329" s="34">
        <v>23636</v>
      </c>
      <c r="AI329" s="34">
        <v>0</v>
      </c>
      <c r="AJ329" s="34">
        <v>0</v>
      </c>
      <c r="AK329" s="34">
        <v>0</v>
      </c>
      <c r="AL329" s="34">
        <v>23636</v>
      </c>
      <c r="AM329" s="34">
        <v>23636</v>
      </c>
      <c r="AN329" s="34">
        <v>0</v>
      </c>
      <c r="AO329" s="34">
        <v>-1894.7794509999949</v>
      </c>
      <c r="AP329" s="34">
        <v>-1894.7794509999949</v>
      </c>
      <c r="AQ329" s="34">
        <v>0</v>
      </c>
      <c r="AR329" s="34">
        <v>341</v>
      </c>
      <c r="AS329" s="34">
        <v>0</v>
      </c>
    </row>
    <row r="330" spans="2:45" s="1" customFormat="1" ht="13.8">
      <c r="B330" s="31" t="s">
        <v>1223</v>
      </c>
      <c r="C330" s="32" t="s">
        <v>483</v>
      </c>
      <c r="D330" s="31" t="s">
        <v>484</v>
      </c>
      <c r="E330" s="31" t="s">
        <v>14</v>
      </c>
      <c r="F330" s="31" t="s">
        <v>15</v>
      </c>
      <c r="G330" s="31" t="s">
        <v>16</v>
      </c>
      <c r="H330" s="31" t="s">
        <v>25</v>
      </c>
      <c r="I330" s="31" t="s">
        <v>10</v>
      </c>
      <c r="J330" s="31" t="s">
        <v>11</v>
      </c>
      <c r="K330" s="31" t="s">
        <v>485</v>
      </c>
      <c r="L330" s="33">
        <v>1371</v>
      </c>
      <c r="M330" s="150">
        <v>25343.67326</v>
      </c>
      <c r="N330" s="34">
        <v>-33134</v>
      </c>
      <c r="O330" s="34">
        <v>19030.682913796518</v>
      </c>
      <c r="P330" s="30">
        <v>-12022.026740000001</v>
      </c>
      <c r="Q330" s="35">
        <v>518.35143600000004</v>
      </c>
      <c r="R330" s="36">
        <v>12022.026740000001</v>
      </c>
      <c r="S330" s="36">
        <v>214.18594971436792</v>
      </c>
      <c r="T330" s="36">
        <v>15145.046993503493</v>
      </c>
      <c r="U330" s="37">
        <v>27381.407336749195</v>
      </c>
      <c r="V330" s="38">
        <v>27899.758772749195</v>
      </c>
      <c r="W330" s="34">
        <v>27899.758772749195</v>
      </c>
      <c r="X330" s="34">
        <v>19101.342839510882</v>
      </c>
      <c r="Y330" s="33">
        <v>8798.4159332383133</v>
      </c>
      <c r="Z330" s="144">
        <v>0</v>
      </c>
      <c r="AA330" s="34">
        <v>1211.5110203801714</v>
      </c>
      <c r="AB330" s="34">
        <v>5661.8377841504962</v>
      </c>
      <c r="AC330" s="34">
        <v>29632.04</v>
      </c>
      <c r="AD330" s="34">
        <v>176.47</v>
      </c>
      <c r="AE330" s="34">
        <v>0</v>
      </c>
      <c r="AF330" s="34">
        <v>36681.858804530668</v>
      </c>
      <c r="AG330" s="136">
        <v>43343</v>
      </c>
      <c r="AH330" s="34">
        <v>45080.3</v>
      </c>
      <c r="AI330" s="34">
        <v>0</v>
      </c>
      <c r="AJ330" s="34">
        <v>1737.3000000000002</v>
      </c>
      <c r="AK330" s="34">
        <v>1737.3000000000002</v>
      </c>
      <c r="AL330" s="34">
        <v>43343</v>
      </c>
      <c r="AM330" s="34">
        <v>43343</v>
      </c>
      <c r="AN330" s="34">
        <v>0</v>
      </c>
      <c r="AO330" s="34">
        <v>-12022.026740000001</v>
      </c>
      <c r="AP330" s="34">
        <v>-13759.32674</v>
      </c>
      <c r="AQ330" s="34">
        <v>1737.2999999999993</v>
      </c>
      <c r="AR330" s="34">
        <v>-33134</v>
      </c>
      <c r="AS330" s="34">
        <v>0</v>
      </c>
    </row>
    <row r="331" spans="2:45" s="1" customFormat="1" ht="13.8">
      <c r="B331" s="31" t="s">
        <v>1223</v>
      </c>
      <c r="C331" s="32" t="s">
        <v>27</v>
      </c>
      <c r="D331" s="31" t="s">
        <v>28</v>
      </c>
      <c r="E331" s="31" t="s">
        <v>14</v>
      </c>
      <c r="F331" s="31" t="s">
        <v>15</v>
      </c>
      <c r="G331" s="31" t="s">
        <v>16</v>
      </c>
      <c r="H331" s="31" t="s">
        <v>25</v>
      </c>
      <c r="I331" s="31" t="s">
        <v>10</v>
      </c>
      <c r="J331" s="31" t="s">
        <v>11</v>
      </c>
      <c r="K331" s="31" t="s">
        <v>29</v>
      </c>
      <c r="L331" s="33">
        <v>1151</v>
      </c>
      <c r="M331" s="150">
        <v>20377.451921</v>
      </c>
      <c r="N331" s="34">
        <v>6674</v>
      </c>
      <c r="O331" s="34">
        <v>0</v>
      </c>
      <c r="P331" s="30">
        <v>39931.141921000002</v>
      </c>
      <c r="Q331" s="35">
        <v>0</v>
      </c>
      <c r="R331" s="36">
        <v>0</v>
      </c>
      <c r="S331" s="36">
        <v>0</v>
      </c>
      <c r="T331" s="36">
        <v>2302</v>
      </c>
      <c r="U331" s="37">
        <v>2302.0124135424398</v>
      </c>
      <c r="V331" s="38">
        <v>2302.0124135424398</v>
      </c>
      <c r="W331" s="34">
        <v>42233.154334542443</v>
      </c>
      <c r="X331" s="34">
        <v>0</v>
      </c>
      <c r="Y331" s="33">
        <v>42233.154334542443</v>
      </c>
      <c r="Z331" s="144">
        <v>0</v>
      </c>
      <c r="AA331" s="34">
        <v>924.18229255219762</v>
      </c>
      <c r="AB331" s="34">
        <v>3537.0655848450237</v>
      </c>
      <c r="AC331" s="34">
        <v>24388.7</v>
      </c>
      <c r="AD331" s="34">
        <v>68.384999999999991</v>
      </c>
      <c r="AE331" s="34">
        <v>0</v>
      </c>
      <c r="AF331" s="34">
        <v>28918.332877397221</v>
      </c>
      <c r="AG331" s="136">
        <v>10441</v>
      </c>
      <c r="AH331" s="34">
        <v>12879.689999999999</v>
      </c>
      <c r="AI331" s="34">
        <v>0</v>
      </c>
      <c r="AJ331" s="34">
        <v>0</v>
      </c>
      <c r="AK331" s="34">
        <v>0</v>
      </c>
      <c r="AL331" s="34">
        <v>10441</v>
      </c>
      <c r="AM331" s="34">
        <v>12879.689999999999</v>
      </c>
      <c r="AN331" s="34">
        <v>2438.6899999999987</v>
      </c>
      <c r="AO331" s="34">
        <v>39931.141921000002</v>
      </c>
      <c r="AP331" s="34">
        <v>37492.451921</v>
      </c>
      <c r="AQ331" s="34">
        <v>2438.6900000000023</v>
      </c>
      <c r="AR331" s="34">
        <v>6674</v>
      </c>
      <c r="AS331" s="34">
        <v>0</v>
      </c>
    </row>
    <row r="332" spans="2:45" s="1" customFormat="1" ht="13.8">
      <c r="B332" s="31" t="s">
        <v>1223</v>
      </c>
      <c r="C332" s="32" t="s">
        <v>558</v>
      </c>
      <c r="D332" s="31" t="s">
        <v>559</v>
      </c>
      <c r="E332" s="31" t="s">
        <v>14</v>
      </c>
      <c r="F332" s="31" t="s">
        <v>15</v>
      </c>
      <c r="G332" s="31" t="s">
        <v>16</v>
      </c>
      <c r="H332" s="31" t="s">
        <v>25</v>
      </c>
      <c r="I332" s="31" t="s">
        <v>10</v>
      </c>
      <c r="J332" s="31" t="s">
        <v>22</v>
      </c>
      <c r="K332" s="31" t="s">
        <v>560</v>
      </c>
      <c r="L332" s="33">
        <v>827</v>
      </c>
      <c r="M332" s="150">
        <v>15428.237518000002</v>
      </c>
      <c r="N332" s="34">
        <v>-14484</v>
      </c>
      <c r="O332" s="34">
        <v>10707.545194039627</v>
      </c>
      <c r="P332" s="30">
        <v>6378.0612698000004</v>
      </c>
      <c r="Q332" s="35">
        <v>674.33080800000005</v>
      </c>
      <c r="R332" s="36">
        <v>0</v>
      </c>
      <c r="S332" s="36">
        <v>101.65094171432476</v>
      </c>
      <c r="T332" s="36">
        <v>3142.2636255589728</v>
      </c>
      <c r="U332" s="37">
        <v>3243.9320600930855</v>
      </c>
      <c r="V332" s="38">
        <v>3918.2628680930857</v>
      </c>
      <c r="W332" s="34">
        <v>10296.324137893087</v>
      </c>
      <c r="X332" s="34">
        <v>3934.6932059539522</v>
      </c>
      <c r="Y332" s="33">
        <v>6361.6309319391348</v>
      </c>
      <c r="Z332" s="144">
        <v>0</v>
      </c>
      <c r="AA332" s="34">
        <v>2322.4935586752326</v>
      </c>
      <c r="AB332" s="34">
        <v>5926.4521152642465</v>
      </c>
      <c r="AC332" s="34">
        <v>17664.66</v>
      </c>
      <c r="AD332" s="34">
        <v>257.00023259829999</v>
      </c>
      <c r="AE332" s="34">
        <v>75</v>
      </c>
      <c r="AF332" s="34">
        <v>26245.605906537778</v>
      </c>
      <c r="AG332" s="136">
        <v>17796</v>
      </c>
      <c r="AH332" s="34">
        <v>19338.823751799999</v>
      </c>
      <c r="AI332" s="34">
        <v>0</v>
      </c>
      <c r="AJ332" s="34">
        <v>1542.8237518000003</v>
      </c>
      <c r="AK332" s="34">
        <v>1542.8237518000003</v>
      </c>
      <c r="AL332" s="34">
        <v>17796</v>
      </c>
      <c r="AM332" s="34">
        <v>17796</v>
      </c>
      <c r="AN332" s="34">
        <v>0</v>
      </c>
      <c r="AO332" s="34">
        <v>6378.0612698000004</v>
      </c>
      <c r="AP332" s="34">
        <v>4835.2375179999999</v>
      </c>
      <c r="AQ332" s="34">
        <v>1542.8237518000005</v>
      </c>
      <c r="AR332" s="34">
        <v>-14484</v>
      </c>
      <c r="AS332" s="34">
        <v>0</v>
      </c>
    </row>
    <row r="333" spans="2:45" s="1" customFormat="1" ht="13.8">
      <c r="B333" s="31" t="s">
        <v>1223</v>
      </c>
      <c r="C333" s="32" t="s">
        <v>829</v>
      </c>
      <c r="D333" s="31" t="s">
        <v>830</v>
      </c>
      <c r="E333" s="31" t="s">
        <v>14</v>
      </c>
      <c r="F333" s="31" t="s">
        <v>15</v>
      </c>
      <c r="G333" s="31" t="s">
        <v>16</v>
      </c>
      <c r="H333" s="31" t="s">
        <v>25</v>
      </c>
      <c r="I333" s="31" t="s">
        <v>10</v>
      </c>
      <c r="J333" s="31" t="s">
        <v>11</v>
      </c>
      <c r="K333" s="31" t="s">
        <v>831</v>
      </c>
      <c r="L333" s="33">
        <v>4958</v>
      </c>
      <c r="M333" s="150">
        <v>115832.518562</v>
      </c>
      <c r="N333" s="34">
        <v>51620</v>
      </c>
      <c r="O333" s="34">
        <v>0</v>
      </c>
      <c r="P333" s="30">
        <v>182122.538562</v>
      </c>
      <c r="Q333" s="35">
        <v>1730.410423</v>
      </c>
      <c r="R333" s="36">
        <v>0</v>
      </c>
      <c r="S333" s="36">
        <v>0</v>
      </c>
      <c r="T333" s="36">
        <v>9916</v>
      </c>
      <c r="U333" s="37">
        <v>9916.0534720620471</v>
      </c>
      <c r="V333" s="38">
        <v>11646.463895062047</v>
      </c>
      <c r="W333" s="34">
        <v>193769.00245706204</v>
      </c>
      <c r="X333" s="34">
        <v>0</v>
      </c>
      <c r="Y333" s="33">
        <v>193769.00245706204</v>
      </c>
      <c r="Z333" s="144">
        <v>0</v>
      </c>
      <c r="AA333" s="34">
        <v>25726.78403613756</v>
      </c>
      <c r="AB333" s="34">
        <v>46343.466765017438</v>
      </c>
      <c r="AC333" s="34">
        <v>45792.179999999993</v>
      </c>
      <c r="AD333" s="34">
        <v>2205</v>
      </c>
      <c r="AE333" s="34">
        <v>420.25</v>
      </c>
      <c r="AF333" s="34">
        <v>120487.68080115499</v>
      </c>
      <c r="AG333" s="136">
        <v>0</v>
      </c>
      <c r="AH333" s="34">
        <v>55480.02</v>
      </c>
      <c r="AI333" s="34">
        <v>0</v>
      </c>
      <c r="AJ333" s="34">
        <v>0</v>
      </c>
      <c r="AK333" s="34">
        <v>0</v>
      </c>
      <c r="AL333" s="34">
        <v>0</v>
      </c>
      <c r="AM333" s="34">
        <v>55480.02</v>
      </c>
      <c r="AN333" s="34">
        <v>55480.02</v>
      </c>
      <c r="AO333" s="34">
        <v>182122.538562</v>
      </c>
      <c r="AP333" s="34">
        <v>126642.51856200001</v>
      </c>
      <c r="AQ333" s="34">
        <v>55480.01999999999</v>
      </c>
      <c r="AR333" s="34">
        <v>51620</v>
      </c>
      <c r="AS333" s="34">
        <v>0</v>
      </c>
    </row>
    <row r="334" spans="2:45" s="1" customFormat="1" ht="13.8">
      <c r="B334" s="31" t="s">
        <v>1223</v>
      </c>
      <c r="C334" s="32" t="s">
        <v>534</v>
      </c>
      <c r="D334" s="31" t="s">
        <v>535</v>
      </c>
      <c r="E334" s="31" t="s">
        <v>14</v>
      </c>
      <c r="F334" s="31" t="s">
        <v>15</v>
      </c>
      <c r="G334" s="31" t="s">
        <v>16</v>
      </c>
      <c r="H334" s="31" t="s">
        <v>25</v>
      </c>
      <c r="I334" s="31" t="s">
        <v>10</v>
      </c>
      <c r="J334" s="31" t="s">
        <v>22</v>
      </c>
      <c r="K334" s="31" t="s">
        <v>536</v>
      </c>
      <c r="L334" s="33">
        <v>932</v>
      </c>
      <c r="M334" s="150">
        <v>16666.719219999999</v>
      </c>
      <c r="N334" s="34">
        <v>-10901</v>
      </c>
      <c r="O334" s="34">
        <v>8672.1530542821001</v>
      </c>
      <c r="P334" s="30">
        <v>-293002.60885800002</v>
      </c>
      <c r="Q334" s="35">
        <v>322.67204400000003</v>
      </c>
      <c r="R334" s="36">
        <v>293002.60885800002</v>
      </c>
      <c r="S334" s="36">
        <v>341.11983314298811</v>
      </c>
      <c r="T334" s="36">
        <v>-8516.3650335769635</v>
      </c>
      <c r="U334" s="37">
        <v>284828.89959004504</v>
      </c>
      <c r="V334" s="38">
        <v>285151.57163404505</v>
      </c>
      <c r="W334" s="34">
        <v>285151.57163404505</v>
      </c>
      <c r="X334" s="34">
        <v>9287.5605514250346</v>
      </c>
      <c r="Y334" s="33">
        <v>275864.01108262001</v>
      </c>
      <c r="Z334" s="144">
        <v>0</v>
      </c>
      <c r="AA334" s="34">
        <v>1002.4775855416801</v>
      </c>
      <c r="AB334" s="34">
        <v>3095.1518658391674</v>
      </c>
      <c r="AC334" s="34">
        <v>15656.59</v>
      </c>
      <c r="AD334" s="34">
        <v>483</v>
      </c>
      <c r="AE334" s="34">
        <v>0</v>
      </c>
      <c r="AF334" s="34">
        <v>20237.21945138085</v>
      </c>
      <c r="AG334" s="136">
        <v>57782</v>
      </c>
      <c r="AH334" s="34">
        <v>59448.671922000001</v>
      </c>
      <c r="AI334" s="34">
        <v>0</v>
      </c>
      <c r="AJ334" s="34">
        <v>1666.671922</v>
      </c>
      <c r="AK334" s="34">
        <v>1666.671922</v>
      </c>
      <c r="AL334" s="34">
        <v>57782</v>
      </c>
      <c r="AM334" s="34">
        <v>57782</v>
      </c>
      <c r="AN334" s="34">
        <v>0</v>
      </c>
      <c r="AO334" s="34">
        <v>-293002.60885800002</v>
      </c>
      <c r="AP334" s="34">
        <v>-294669.28078000003</v>
      </c>
      <c r="AQ334" s="34">
        <v>1666.6719220000086</v>
      </c>
      <c r="AR334" s="34">
        <v>-10901</v>
      </c>
      <c r="AS334" s="34">
        <v>0</v>
      </c>
    </row>
    <row r="335" spans="2:45" s="1" customFormat="1" ht="13.8">
      <c r="B335" s="31" t="s">
        <v>1223</v>
      </c>
      <c r="C335" s="32" t="s">
        <v>1142</v>
      </c>
      <c r="D335" s="31" t="s">
        <v>1143</v>
      </c>
      <c r="E335" s="31" t="s">
        <v>14</v>
      </c>
      <c r="F335" s="31" t="s">
        <v>15</v>
      </c>
      <c r="G335" s="31" t="s">
        <v>16</v>
      </c>
      <c r="H335" s="31" t="s">
        <v>25</v>
      </c>
      <c r="I335" s="31" t="s">
        <v>10</v>
      </c>
      <c r="J335" s="31" t="s">
        <v>11</v>
      </c>
      <c r="K335" s="31" t="s">
        <v>1144</v>
      </c>
      <c r="L335" s="33">
        <v>4967</v>
      </c>
      <c r="M335" s="150">
        <v>86231.012273</v>
      </c>
      <c r="N335" s="34">
        <v>-51810</v>
      </c>
      <c r="O335" s="34">
        <v>30514.772844522395</v>
      </c>
      <c r="P335" s="30">
        <v>73883.84350029999</v>
      </c>
      <c r="Q335" s="35">
        <v>2858.2032709999999</v>
      </c>
      <c r="R335" s="36">
        <v>0</v>
      </c>
      <c r="S335" s="36">
        <v>1176.9584045718807</v>
      </c>
      <c r="T335" s="36">
        <v>8757.0415954281198</v>
      </c>
      <c r="U335" s="37">
        <v>9934.053569127107</v>
      </c>
      <c r="V335" s="38">
        <v>12792.256840127107</v>
      </c>
      <c r="W335" s="34">
        <v>86676.100340427103</v>
      </c>
      <c r="X335" s="34">
        <v>2206.7970085718844</v>
      </c>
      <c r="Y335" s="33">
        <v>84469.303331855219</v>
      </c>
      <c r="Z335" s="144">
        <v>0</v>
      </c>
      <c r="AA335" s="34">
        <v>6613.2948998881275</v>
      </c>
      <c r="AB335" s="34">
        <v>18573.842879661828</v>
      </c>
      <c r="AC335" s="34">
        <v>93613.35</v>
      </c>
      <c r="AD335" s="34">
        <v>1251.34977770515</v>
      </c>
      <c r="AE335" s="34">
        <v>0</v>
      </c>
      <c r="AF335" s="34">
        <v>120051.83755725512</v>
      </c>
      <c r="AG335" s="136">
        <v>29087</v>
      </c>
      <c r="AH335" s="34">
        <v>64203.831227299997</v>
      </c>
      <c r="AI335" s="34">
        <v>0</v>
      </c>
      <c r="AJ335" s="34">
        <v>8623.1012272999997</v>
      </c>
      <c r="AK335" s="34">
        <v>8623.1012272999997</v>
      </c>
      <c r="AL335" s="34">
        <v>29087</v>
      </c>
      <c r="AM335" s="34">
        <v>55580.729999999996</v>
      </c>
      <c r="AN335" s="34">
        <v>26493.729999999996</v>
      </c>
      <c r="AO335" s="34">
        <v>73883.84350029999</v>
      </c>
      <c r="AP335" s="34">
        <v>38767.012272999993</v>
      </c>
      <c r="AQ335" s="34">
        <v>35116.83122729999</v>
      </c>
      <c r="AR335" s="34">
        <v>-51810</v>
      </c>
      <c r="AS335" s="34">
        <v>0</v>
      </c>
    </row>
    <row r="336" spans="2:45" s="1" customFormat="1" ht="13.8">
      <c r="B336" s="31" t="s">
        <v>1223</v>
      </c>
      <c r="C336" s="32" t="s">
        <v>97</v>
      </c>
      <c r="D336" s="31" t="s">
        <v>98</v>
      </c>
      <c r="E336" s="31" t="s">
        <v>14</v>
      </c>
      <c r="F336" s="31" t="s">
        <v>15</v>
      </c>
      <c r="G336" s="31" t="s">
        <v>16</v>
      </c>
      <c r="H336" s="31" t="s">
        <v>25</v>
      </c>
      <c r="I336" s="31" t="s">
        <v>10</v>
      </c>
      <c r="J336" s="31" t="s">
        <v>11</v>
      </c>
      <c r="K336" s="31" t="s">
        <v>99</v>
      </c>
      <c r="L336" s="33">
        <v>1598</v>
      </c>
      <c r="M336" s="150">
        <v>31115.739593999999</v>
      </c>
      <c r="N336" s="34">
        <v>-117910</v>
      </c>
      <c r="O336" s="34">
        <v>41947.857869052299</v>
      </c>
      <c r="P336" s="30">
        <v>-66708.740405999997</v>
      </c>
      <c r="Q336" s="35">
        <v>0</v>
      </c>
      <c r="R336" s="36">
        <v>66708.740405999997</v>
      </c>
      <c r="S336" s="36">
        <v>0</v>
      </c>
      <c r="T336" s="36">
        <v>31770.271957206278</v>
      </c>
      <c r="U336" s="37">
        <v>98479.543411598715</v>
      </c>
      <c r="V336" s="38">
        <v>98479.543411598715</v>
      </c>
      <c r="W336" s="34">
        <v>98479.543411598715</v>
      </c>
      <c r="X336" s="34">
        <v>41947.857869052299</v>
      </c>
      <c r="Y336" s="33">
        <v>56531.685542546416</v>
      </c>
      <c r="Z336" s="144">
        <v>0</v>
      </c>
      <c r="AA336" s="34">
        <v>3593.6447938912888</v>
      </c>
      <c r="AB336" s="34">
        <v>2937.4447117946129</v>
      </c>
      <c r="AC336" s="34">
        <v>28211.8</v>
      </c>
      <c r="AD336" s="34">
        <v>0</v>
      </c>
      <c r="AE336" s="34">
        <v>0</v>
      </c>
      <c r="AF336" s="34">
        <v>34742.889505685904</v>
      </c>
      <c r="AG336" s="136">
        <v>0</v>
      </c>
      <c r="AH336" s="34">
        <v>20085.52</v>
      </c>
      <c r="AI336" s="34">
        <v>0</v>
      </c>
      <c r="AJ336" s="34">
        <v>2203.9</v>
      </c>
      <c r="AK336" s="34">
        <v>2203.9</v>
      </c>
      <c r="AL336" s="34">
        <v>0</v>
      </c>
      <c r="AM336" s="34">
        <v>17881.62</v>
      </c>
      <c r="AN336" s="34">
        <v>17881.62</v>
      </c>
      <c r="AO336" s="34">
        <v>-66708.740405999997</v>
      </c>
      <c r="AP336" s="34">
        <v>-86794.260405999987</v>
      </c>
      <c r="AQ336" s="34">
        <v>20085.520000000004</v>
      </c>
      <c r="AR336" s="34">
        <v>-117910</v>
      </c>
      <c r="AS336" s="34">
        <v>0</v>
      </c>
    </row>
    <row r="337" spans="2:45" s="1" customFormat="1" ht="13.8">
      <c r="B337" s="31" t="s">
        <v>1223</v>
      </c>
      <c r="C337" s="32" t="s">
        <v>459</v>
      </c>
      <c r="D337" s="31" t="s">
        <v>460</v>
      </c>
      <c r="E337" s="31" t="s">
        <v>14</v>
      </c>
      <c r="F337" s="31" t="s">
        <v>15</v>
      </c>
      <c r="G337" s="31" t="s">
        <v>16</v>
      </c>
      <c r="H337" s="31" t="s">
        <v>25</v>
      </c>
      <c r="I337" s="31" t="s">
        <v>10</v>
      </c>
      <c r="J337" s="31" t="s">
        <v>11</v>
      </c>
      <c r="K337" s="31" t="s">
        <v>461</v>
      </c>
      <c r="L337" s="33">
        <v>1188</v>
      </c>
      <c r="M337" s="150">
        <v>22812.224783000001</v>
      </c>
      <c r="N337" s="34">
        <v>-55111</v>
      </c>
      <c r="O337" s="34">
        <v>25719.041259277299</v>
      </c>
      <c r="P337" s="30">
        <v>-10582.552738700004</v>
      </c>
      <c r="Q337" s="35">
        <v>287.38262300000002</v>
      </c>
      <c r="R337" s="36">
        <v>10582.552738700004</v>
      </c>
      <c r="S337" s="36">
        <v>0</v>
      </c>
      <c r="T337" s="36">
        <v>20881.193504197618</v>
      </c>
      <c r="U337" s="37">
        <v>31463.915911250922</v>
      </c>
      <c r="V337" s="38">
        <v>31751.298534250924</v>
      </c>
      <c r="W337" s="34">
        <v>31751.298534250924</v>
      </c>
      <c r="X337" s="34">
        <v>25431.658636277298</v>
      </c>
      <c r="Y337" s="33">
        <v>6319.6398979736259</v>
      </c>
      <c r="Z337" s="144">
        <v>0</v>
      </c>
      <c r="AA337" s="34">
        <v>0</v>
      </c>
      <c r="AB337" s="34">
        <v>2599.1807424948161</v>
      </c>
      <c r="AC337" s="34">
        <v>24708.21</v>
      </c>
      <c r="AD337" s="34">
        <v>460.5</v>
      </c>
      <c r="AE337" s="34">
        <v>0</v>
      </c>
      <c r="AF337" s="34">
        <v>27767.890742494816</v>
      </c>
      <c r="AG337" s="136">
        <v>19435</v>
      </c>
      <c r="AH337" s="34">
        <v>21716.222478299998</v>
      </c>
      <c r="AI337" s="34">
        <v>0</v>
      </c>
      <c r="AJ337" s="34">
        <v>2281.2224783000001</v>
      </c>
      <c r="AK337" s="34">
        <v>2281.2224783000001</v>
      </c>
      <c r="AL337" s="34">
        <v>19435</v>
      </c>
      <c r="AM337" s="34">
        <v>19435</v>
      </c>
      <c r="AN337" s="34">
        <v>0</v>
      </c>
      <c r="AO337" s="34">
        <v>-10582.552738700004</v>
      </c>
      <c r="AP337" s="34">
        <v>-12863.775217000004</v>
      </c>
      <c r="AQ337" s="34">
        <v>2281.2224783000001</v>
      </c>
      <c r="AR337" s="34">
        <v>-55111</v>
      </c>
      <c r="AS337" s="34">
        <v>0</v>
      </c>
    </row>
    <row r="338" spans="2:45" s="1" customFormat="1" ht="13.8">
      <c r="B338" s="31" t="s">
        <v>1223</v>
      </c>
      <c r="C338" s="32" t="s">
        <v>438</v>
      </c>
      <c r="D338" s="31" t="s">
        <v>439</v>
      </c>
      <c r="E338" s="31" t="s">
        <v>14</v>
      </c>
      <c r="F338" s="31" t="s">
        <v>15</v>
      </c>
      <c r="G338" s="31" t="s">
        <v>16</v>
      </c>
      <c r="H338" s="31" t="s">
        <v>25</v>
      </c>
      <c r="I338" s="31" t="s">
        <v>10</v>
      </c>
      <c r="J338" s="31" t="s">
        <v>19</v>
      </c>
      <c r="K338" s="31" t="s">
        <v>440</v>
      </c>
      <c r="L338" s="33">
        <v>8296</v>
      </c>
      <c r="M338" s="150">
        <v>136389.61780599999</v>
      </c>
      <c r="N338" s="34">
        <v>-41558</v>
      </c>
      <c r="O338" s="34">
        <v>19901.278480829522</v>
      </c>
      <c r="P338" s="30">
        <v>-18136.420413399988</v>
      </c>
      <c r="Q338" s="35">
        <v>2770.6759040000002</v>
      </c>
      <c r="R338" s="36">
        <v>18136.420413399988</v>
      </c>
      <c r="S338" s="36">
        <v>3165.9008994297869</v>
      </c>
      <c r="T338" s="36">
        <v>16158.032683083133</v>
      </c>
      <c r="U338" s="37">
        <v>37460.556000992896</v>
      </c>
      <c r="V338" s="38">
        <v>40231.231904992899</v>
      </c>
      <c r="W338" s="34">
        <v>40231.231904992899</v>
      </c>
      <c r="X338" s="34">
        <v>25836.830050259305</v>
      </c>
      <c r="Y338" s="33">
        <v>14394.401854733595</v>
      </c>
      <c r="Z338" s="144">
        <v>0</v>
      </c>
      <c r="AA338" s="34">
        <v>14375.488738908845</v>
      </c>
      <c r="AB338" s="34">
        <v>35676.663341910185</v>
      </c>
      <c r="AC338" s="34">
        <v>120293.45999999999</v>
      </c>
      <c r="AD338" s="34">
        <v>3019.3683790906298</v>
      </c>
      <c r="AE338" s="34">
        <v>250.47</v>
      </c>
      <c r="AF338" s="34">
        <v>173615.45045990965</v>
      </c>
      <c r="AG338" s="136">
        <v>114215</v>
      </c>
      <c r="AH338" s="34">
        <v>127734.9617806</v>
      </c>
      <c r="AI338" s="34">
        <v>119</v>
      </c>
      <c r="AJ338" s="34">
        <v>13638.961780600001</v>
      </c>
      <c r="AK338" s="34">
        <v>13519.961780600001</v>
      </c>
      <c r="AL338" s="34">
        <v>114096</v>
      </c>
      <c r="AM338" s="34">
        <v>114096</v>
      </c>
      <c r="AN338" s="34">
        <v>0</v>
      </c>
      <c r="AO338" s="34">
        <v>-18136.420413399988</v>
      </c>
      <c r="AP338" s="34">
        <v>-31656.382193999991</v>
      </c>
      <c r="AQ338" s="34">
        <v>13519.961780600001</v>
      </c>
      <c r="AR338" s="34">
        <v>-41558</v>
      </c>
      <c r="AS338" s="34">
        <v>0</v>
      </c>
    </row>
    <row r="339" spans="2:45" s="1" customFormat="1" ht="13.8">
      <c r="B339" s="31" t="s">
        <v>1223</v>
      </c>
      <c r="C339" s="32" t="s">
        <v>218</v>
      </c>
      <c r="D339" s="31" t="s">
        <v>219</v>
      </c>
      <c r="E339" s="31" t="s">
        <v>14</v>
      </c>
      <c r="F339" s="31" t="s">
        <v>15</v>
      </c>
      <c r="G339" s="31" t="s">
        <v>16</v>
      </c>
      <c r="H339" s="31" t="s">
        <v>25</v>
      </c>
      <c r="I339" s="31" t="s">
        <v>10</v>
      </c>
      <c r="J339" s="31" t="s">
        <v>19</v>
      </c>
      <c r="K339" s="31" t="s">
        <v>220</v>
      </c>
      <c r="L339" s="33">
        <v>5794</v>
      </c>
      <c r="M339" s="150">
        <v>151658.60086800001</v>
      </c>
      <c r="N339" s="34">
        <v>-113242</v>
      </c>
      <c r="O339" s="34">
        <v>70339.591267006443</v>
      </c>
      <c r="P339" s="30">
        <v>117275.9029548</v>
      </c>
      <c r="Q339" s="35">
        <v>6990.4979510000003</v>
      </c>
      <c r="R339" s="36">
        <v>0</v>
      </c>
      <c r="S339" s="36">
        <v>1876.5402354292921</v>
      </c>
      <c r="T339" s="36">
        <v>9711.4597645707072</v>
      </c>
      <c r="U339" s="37">
        <v>11588.062488327452</v>
      </c>
      <c r="V339" s="38">
        <v>18578.560439327452</v>
      </c>
      <c r="W339" s="34">
        <v>135854.46339412744</v>
      </c>
      <c r="X339" s="34">
        <v>3518.5129414293042</v>
      </c>
      <c r="Y339" s="33">
        <v>132335.95045269813</v>
      </c>
      <c r="Z339" s="144">
        <v>0</v>
      </c>
      <c r="AA339" s="34">
        <v>4113.3435367406064</v>
      </c>
      <c r="AB339" s="34">
        <v>29023.789034776837</v>
      </c>
      <c r="AC339" s="34">
        <v>95580.360000000015</v>
      </c>
      <c r="AD339" s="34">
        <v>252</v>
      </c>
      <c r="AE339" s="34">
        <v>1078.51</v>
      </c>
      <c r="AF339" s="34">
        <v>130048.00257151746</v>
      </c>
      <c r="AG339" s="136">
        <v>0</v>
      </c>
      <c r="AH339" s="34">
        <v>78859.302086800002</v>
      </c>
      <c r="AI339" s="34">
        <v>0</v>
      </c>
      <c r="AJ339" s="34">
        <v>15165.860086800001</v>
      </c>
      <c r="AK339" s="34">
        <v>15165.860086800001</v>
      </c>
      <c r="AL339" s="34">
        <v>0</v>
      </c>
      <c r="AM339" s="34">
        <v>63693.442000000003</v>
      </c>
      <c r="AN339" s="34">
        <v>63693.442000000003</v>
      </c>
      <c r="AO339" s="34">
        <v>117275.9029548</v>
      </c>
      <c r="AP339" s="34">
        <v>38416.60086799998</v>
      </c>
      <c r="AQ339" s="34">
        <v>78859.302086799988</v>
      </c>
      <c r="AR339" s="34">
        <v>-113242</v>
      </c>
      <c r="AS339" s="34">
        <v>0</v>
      </c>
    </row>
    <row r="340" spans="2:45" s="1" customFormat="1" ht="13.8">
      <c r="B340" s="31" t="s">
        <v>1223</v>
      </c>
      <c r="C340" s="32" t="s">
        <v>423</v>
      </c>
      <c r="D340" s="31" t="s">
        <v>424</v>
      </c>
      <c r="E340" s="31" t="s">
        <v>14</v>
      </c>
      <c r="F340" s="31" t="s">
        <v>15</v>
      </c>
      <c r="G340" s="31" t="s">
        <v>16</v>
      </c>
      <c r="H340" s="31" t="s">
        <v>25</v>
      </c>
      <c r="I340" s="31" t="s">
        <v>10</v>
      </c>
      <c r="J340" s="31" t="s">
        <v>22</v>
      </c>
      <c r="K340" s="31" t="s">
        <v>425</v>
      </c>
      <c r="L340" s="33">
        <v>724</v>
      </c>
      <c r="M340" s="150">
        <v>23233.56222</v>
      </c>
      <c r="N340" s="34">
        <v>-31031</v>
      </c>
      <c r="O340" s="34">
        <v>12699.7782162</v>
      </c>
      <c r="P340" s="30">
        <v>-30208.29378</v>
      </c>
      <c r="Q340" s="35">
        <v>0</v>
      </c>
      <c r="R340" s="36">
        <v>30208.29378</v>
      </c>
      <c r="S340" s="36">
        <v>0</v>
      </c>
      <c r="T340" s="36">
        <v>9091.7602779441295</v>
      </c>
      <c r="U340" s="37">
        <v>39300.265983612648</v>
      </c>
      <c r="V340" s="38">
        <v>39300.265983612648</v>
      </c>
      <c r="W340" s="34">
        <v>39300.265983612648</v>
      </c>
      <c r="X340" s="34">
        <v>12699.7782162</v>
      </c>
      <c r="Y340" s="33">
        <v>26600.487767412647</v>
      </c>
      <c r="Z340" s="144">
        <v>0</v>
      </c>
      <c r="AA340" s="34">
        <v>832.5959545269975</v>
      </c>
      <c r="AB340" s="34">
        <v>2480.356148243412</v>
      </c>
      <c r="AC340" s="34">
        <v>14521.98</v>
      </c>
      <c r="AD340" s="34">
        <v>0</v>
      </c>
      <c r="AE340" s="34">
        <v>0</v>
      </c>
      <c r="AF340" s="34">
        <v>17834.93210277041</v>
      </c>
      <c r="AG340" s="136">
        <v>5413</v>
      </c>
      <c r="AH340" s="34">
        <v>9309.1440000000002</v>
      </c>
      <c r="AI340" s="34">
        <v>0</v>
      </c>
      <c r="AJ340" s="34">
        <v>2227.7000000000003</v>
      </c>
      <c r="AK340" s="34">
        <v>2227.7000000000003</v>
      </c>
      <c r="AL340" s="34">
        <v>5413</v>
      </c>
      <c r="AM340" s="34">
        <v>7081.4439999999995</v>
      </c>
      <c r="AN340" s="34">
        <v>1668.4439999999995</v>
      </c>
      <c r="AO340" s="34">
        <v>-30208.29378</v>
      </c>
      <c r="AP340" s="34">
        <v>-34104.43778</v>
      </c>
      <c r="AQ340" s="34">
        <v>3896.1440000000002</v>
      </c>
      <c r="AR340" s="34">
        <v>-31031</v>
      </c>
      <c r="AS340" s="34">
        <v>0</v>
      </c>
    </row>
    <row r="341" spans="2:45" s="1" customFormat="1" ht="13.8">
      <c r="B341" s="31" t="s">
        <v>1223</v>
      </c>
      <c r="C341" s="32" t="s">
        <v>1204</v>
      </c>
      <c r="D341" s="31" t="s">
        <v>1205</v>
      </c>
      <c r="E341" s="31" t="s">
        <v>14</v>
      </c>
      <c r="F341" s="31" t="s">
        <v>15</v>
      </c>
      <c r="G341" s="31" t="s">
        <v>16</v>
      </c>
      <c r="H341" s="31" t="s">
        <v>25</v>
      </c>
      <c r="I341" s="31" t="s">
        <v>10</v>
      </c>
      <c r="J341" s="31" t="s">
        <v>19</v>
      </c>
      <c r="K341" s="31" t="s">
        <v>1206</v>
      </c>
      <c r="L341" s="33">
        <v>8350</v>
      </c>
      <c r="M341" s="150">
        <v>135974.78065899998</v>
      </c>
      <c r="N341" s="34">
        <v>-12609</v>
      </c>
      <c r="O341" s="34">
        <v>0</v>
      </c>
      <c r="P341" s="30">
        <v>102009.78065899998</v>
      </c>
      <c r="Q341" s="35">
        <v>6681.4282649999996</v>
      </c>
      <c r="R341" s="36">
        <v>0</v>
      </c>
      <c r="S341" s="36">
        <v>6786.1819554311778</v>
      </c>
      <c r="T341" s="36">
        <v>9913.8180445688231</v>
      </c>
      <c r="U341" s="37">
        <v>16700.090054803972</v>
      </c>
      <c r="V341" s="38">
        <v>23381.51831980397</v>
      </c>
      <c r="W341" s="34">
        <v>125391.29897880396</v>
      </c>
      <c r="X341" s="34">
        <v>12724.091166431186</v>
      </c>
      <c r="Y341" s="33">
        <v>112667.20781237277</v>
      </c>
      <c r="Z341" s="144">
        <v>0</v>
      </c>
      <c r="AA341" s="34">
        <v>9535.3310936374983</v>
      </c>
      <c r="AB341" s="34">
        <v>38103.979038747988</v>
      </c>
      <c r="AC341" s="34">
        <v>110667.88</v>
      </c>
      <c r="AD341" s="34">
        <v>332.66802404999999</v>
      </c>
      <c r="AE341" s="34">
        <v>280.24</v>
      </c>
      <c r="AF341" s="34">
        <v>158920.0981564355</v>
      </c>
      <c r="AG341" s="136">
        <v>151317</v>
      </c>
      <c r="AH341" s="34">
        <v>151317</v>
      </c>
      <c r="AI341" s="34">
        <v>16237</v>
      </c>
      <c r="AJ341" s="34">
        <v>16237</v>
      </c>
      <c r="AK341" s="34">
        <v>0</v>
      </c>
      <c r="AL341" s="34">
        <v>135080</v>
      </c>
      <c r="AM341" s="34">
        <v>135080</v>
      </c>
      <c r="AN341" s="34">
        <v>0</v>
      </c>
      <c r="AO341" s="34">
        <v>102009.78065899998</v>
      </c>
      <c r="AP341" s="34">
        <v>102009.78065899998</v>
      </c>
      <c r="AQ341" s="34">
        <v>0</v>
      </c>
      <c r="AR341" s="34">
        <v>-12609</v>
      </c>
      <c r="AS341" s="34">
        <v>0</v>
      </c>
    </row>
    <row r="342" spans="2:45" s="1" customFormat="1" ht="13.8">
      <c r="B342" s="31" t="s">
        <v>1223</v>
      </c>
      <c r="C342" s="32" t="s">
        <v>633</v>
      </c>
      <c r="D342" s="31" t="s">
        <v>634</v>
      </c>
      <c r="E342" s="31" t="s">
        <v>14</v>
      </c>
      <c r="F342" s="31" t="s">
        <v>15</v>
      </c>
      <c r="G342" s="31" t="s">
        <v>16</v>
      </c>
      <c r="H342" s="31" t="s">
        <v>25</v>
      </c>
      <c r="I342" s="31" t="s">
        <v>10</v>
      </c>
      <c r="J342" s="31" t="s">
        <v>11</v>
      </c>
      <c r="K342" s="31" t="s">
        <v>635</v>
      </c>
      <c r="L342" s="33">
        <v>3549</v>
      </c>
      <c r="M342" s="150">
        <v>92021.137507999985</v>
      </c>
      <c r="N342" s="34">
        <v>-50494</v>
      </c>
      <c r="O342" s="34">
        <v>16124.102879727297</v>
      </c>
      <c r="P342" s="30">
        <v>47306.251258799981</v>
      </c>
      <c r="Q342" s="35">
        <v>2815.4599790000002</v>
      </c>
      <c r="R342" s="36">
        <v>0</v>
      </c>
      <c r="S342" s="36">
        <v>0</v>
      </c>
      <c r="T342" s="36">
        <v>7098</v>
      </c>
      <c r="U342" s="37">
        <v>7098.0382759879403</v>
      </c>
      <c r="V342" s="38">
        <v>9913.4982549879405</v>
      </c>
      <c r="W342" s="34">
        <v>57219.749513787923</v>
      </c>
      <c r="X342" s="34">
        <v>0</v>
      </c>
      <c r="Y342" s="33">
        <v>57219.749513787923</v>
      </c>
      <c r="Z342" s="144">
        <v>0</v>
      </c>
      <c r="AA342" s="34">
        <v>3501.9596960135241</v>
      </c>
      <c r="AB342" s="34">
        <v>19371.904638685584</v>
      </c>
      <c r="AC342" s="34">
        <v>57938.22</v>
      </c>
      <c r="AD342" s="34">
        <v>1700.5</v>
      </c>
      <c r="AE342" s="34">
        <v>346.14</v>
      </c>
      <c r="AF342" s="34">
        <v>82858.724334699116</v>
      </c>
      <c r="AG342" s="136">
        <v>78340</v>
      </c>
      <c r="AH342" s="34">
        <v>87542.113750799996</v>
      </c>
      <c r="AI342" s="34">
        <v>0</v>
      </c>
      <c r="AJ342" s="34">
        <v>9202.1137507999993</v>
      </c>
      <c r="AK342" s="34">
        <v>9202.1137507999993</v>
      </c>
      <c r="AL342" s="34">
        <v>78340</v>
      </c>
      <c r="AM342" s="34">
        <v>78340</v>
      </c>
      <c r="AN342" s="34">
        <v>0</v>
      </c>
      <c r="AO342" s="34">
        <v>47306.251258799981</v>
      </c>
      <c r="AP342" s="34">
        <v>38104.137507999985</v>
      </c>
      <c r="AQ342" s="34">
        <v>9202.1137507999956</v>
      </c>
      <c r="AR342" s="34">
        <v>-50494</v>
      </c>
      <c r="AS342" s="34">
        <v>0</v>
      </c>
    </row>
    <row r="343" spans="2:45" s="1" customFormat="1" ht="13.8">
      <c r="B343" s="31" t="s">
        <v>1223</v>
      </c>
      <c r="C343" s="32" t="s">
        <v>309</v>
      </c>
      <c r="D343" s="31" t="s">
        <v>310</v>
      </c>
      <c r="E343" s="31" t="s">
        <v>14</v>
      </c>
      <c r="F343" s="31" t="s">
        <v>15</v>
      </c>
      <c r="G343" s="31" t="s">
        <v>16</v>
      </c>
      <c r="H343" s="31" t="s">
        <v>25</v>
      </c>
      <c r="I343" s="31" t="s">
        <v>10</v>
      </c>
      <c r="J343" s="31" t="s">
        <v>19</v>
      </c>
      <c r="K343" s="31" t="s">
        <v>311</v>
      </c>
      <c r="L343" s="33">
        <v>8380</v>
      </c>
      <c r="M343" s="150">
        <v>234480.39926999999</v>
      </c>
      <c r="N343" s="34">
        <v>-42766.130000000005</v>
      </c>
      <c r="O343" s="34">
        <v>0</v>
      </c>
      <c r="P343" s="30">
        <v>216622.309197</v>
      </c>
      <c r="Q343" s="35">
        <v>9179.5778339999997</v>
      </c>
      <c r="R343" s="36">
        <v>0</v>
      </c>
      <c r="S343" s="36">
        <v>4886.5724182875911</v>
      </c>
      <c r="T343" s="36">
        <v>11873.427581712409</v>
      </c>
      <c r="U343" s="37">
        <v>16760.090378354165</v>
      </c>
      <c r="V343" s="38">
        <v>25939.668212354165</v>
      </c>
      <c r="W343" s="34">
        <v>242561.97740935415</v>
      </c>
      <c r="X343" s="34">
        <v>9162.3232842875877</v>
      </c>
      <c r="Y343" s="33">
        <v>233399.65412506656</v>
      </c>
      <c r="Z343" s="144">
        <v>0</v>
      </c>
      <c r="AA343" s="34">
        <v>10916.726301769871</v>
      </c>
      <c r="AB343" s="34">
        <v>39906.679066231882</v>
      </c>
      <c r="AC343" s="34">
        <v>117028.15000000001</v>
      </c>
      <c r="AD343" s="34">
        <v>4488.9765703062494</v>
      </c>
      <c r="AE343" s="34">
        <v>2608.86</v>
      </c>
      <c r="AF343" s="34">
        <v>174949.39193830799</v>
      </c>
      <c r="AG343" s="136">
        <v>93390</v>
      </c>
      <c r="AH343" s="34">
        <v>116838.03992700001</v>
      </c>
      <c r="AI343" s="34">
        <v>0</v>
      </c>
      <c r="AJ343" s="34">
        <v>23448.039927000002</v>
      </c>
      <c r="AK343" s="34">
        <v>23448.039927000002</v>
      </c>
      <c r="AL343" s="34">
        <v>93390</v>
      </c>
      <c r="AM343" s="34">
        <v>93390</v>
      </c>
      <c r="AN343" s="34">
        <v>0</v>
      </c>
      <c r="AO343" s="34">
        <v>216622.309197</v>
      </c>
      <c r="AP343" s="34">
        <v>193174.26926999999</v>
      </c>
      <c r="AQ343" s="34">
        <v>23448.039927000005</v>
      </c>
      <c r="AR343" s="34">
        <v>-42766.130000000005</v>
      </c>
      <c r="AS343" s="34">
        <v>0</v>
      </c>
    </row>
    <row r="344" spans="2:45" s="1" customFormat="1" ht="13.8">
      <c r="B344" s="31" t="s">
        <v>1223</v>
      </c>
      <c r="C344" s="32" t="s">
        <v>1112</v>
      </c>
      <c r="D344" s="31" t="s">
        <v>1113</v>
      </c>
      <c r="E344" s="31" t="s">
        <v>14</v>
      </c>
      <c r="F344" s="31" t="s">
        <v>15</v>
      </c>
      <c r="G344" s="31" t="s">
        <v>16</v>
      </c>
      <c r="H344" s="31" t="s">
        <v>25</v>
      </c>
      <c r="I344" s="31" t="s">
        <v>10</v>
      </c>
      <c r="J344" s="31" t="s">
        <v>11</v>
      </c>
      <c r="K344" s="31" t="s">
        <v>1114</v>
      </c>
      <c r="L344" s="33">
        <v>1711</v>
      </c>
      <c r="M344" s="150">
        <v>31099.053789999998</v>
      </c>
      <c r="N344" s="34">
        <v>-12810</v>
      </c>
      <c r="O344" s="34">
        <v>8061.6108937498066</v>
      </c>
      <c r="P344" s="30">
        <v>40306.243790000008</v>
      </c>
      <c r="Q344" s="35">
        <v>561.64556700000003</v>
      </c>
      <c r="R344" s="36">
        <v>0</v>
      </c>
      <c r="S344" s="36">
        <v>136.84524228576683</v>
      </c>
      <c r="T344" s="36">
        <v>3285.1547577142333</v>
      </c>
      <c r="U344" s="37">
        <v>3422.0184531460595</v>
      </c>
      <c r="V344" s="38">
        <v>3983.6640201460596</v>
      </c>
      <c r="W344" s="34">
        <v>44289.907810146069</v>
      </c>
      <c r="X344" s="34">
        <v>256.58482928576268</v>
      </c>
      <c r="Y344" s="33">
        <v>44033.322980860306</v>
      </c>
      <c r="Z344" s="144">
        <v>0</v>
      </c>
      <c r="AA344" s="34">
        <v>717.25833652974256</v>
      </c>
      <c r="AB344" s="34">
        <v>4326.6818675589848</v>
      </c>
      <c r="AC344" s="34">
        <v>31812.37</v>
      </c>
      <c r="AD344" s="34">
        <v>110.24720846416</v>
      </c>
      <c r="AE344" s="34">
        <v>0</v>
      </c>
      <c r="AF344" s="34">
        <v>36966.557412552887</v>
      </c>
      <c r="AG344" s="136">
        <v>8874</v>
      </c>
      <c r="AH344" s="34">
        <v>22017.190000000002</v>
      </c>
      <c r="AI344" s="34">
        <v>0</v>
      </c>
      <c r="AJ344" s="34">
        <v>2871.1000000000004</v>
      </c>
      <c r="AK344" s="34">
        <v>2871.1000000000004</v>
      </c>
      <c r="AL344" s="34">
        <v>8874</v>
      </c>
      <c r="AM344" s="34">
        <v>19146.09</v>
      </c>
      <c r="AN344" s="34">
        <v>10272.09</v>
      </c>
      <c r="AO344" s="34">
        <v>40306.243790000008</v>
      </c>
      <c r="AP344" s="34">
        <v>27163.053790000009</v>
      </c>
      <c r="AQ344" s="34">
        <v>13143.190000000002</v>
      </c>
      <c r="AR344" s="34">
        <v>-12810</v>
      </c>
      <c r="AS344" s="34">
        <v>0</v>
      </c>
    </row>
    <row r="345" spans="2:45" s="1" customFormat="1" ht="13.8">
      <c r="B345" s="31" t="s">
        <v>1223</v>
      </c>
      <c r="C345" s="32" t="s">
        <v>299</v>
      </c>
      <c r="D345" s="31" t="s">
        <v>300</v>
      </c>
      <c r="E345" s="31" t="s">
        <v>14</v>
      </c>
      <c r="F345" s="31" t="s">
        <v>15</v>
      </c>
      <c r="G345" s="31" t="s">
        <v>16</v>
      </c>
      <c r="H345" s="31" t="s">
        <v>25</v>
      </c>
      <c r="I345" s="31" t="s">
        <v>10</v>
      </c>
      <c r="J345" s="31" t="s">
        <v>11</v>
      </c>
      <c r="K345" s="31" t="s">
        <v>301</v>
      </c>
      <c r="L345" s="33">
        <v>2695</v>
      </c>
      <c r="M345" s="150">
        <v>366076.58129199996</v>
      </c>
      <c r="N345" s="34">
        <v>-50146</v>
      </c>
      <c r="O345" s="34">
        <v>20610</v>
      </c>
      <c r="P345" s="30">
        <v>287366.63129199995</v>
      </c>
      <c r="Q345" s="35">
        <v>22094.964724000001</v>
      </c>
      <c r="R345" s="36">
        <v>0</v>
      </c>
      <c r="S345" s="36">
        <v>1848.1528582864241</v>
      </c>
      <c r="T345" s="36">
        <v>3541.8471417135761</v>
      </c>
      <c r="U345" s="37">
        <v>5390.02906559242</v>
      </c>
      <c r="V345" s="38">
        <v>27484.993789592423</v>
      </c>
      <c r="W345" s="34">
        <v>314851.62508159236</v>
      </c>
      <c r="X345" s="34">
        <v>3465.286609286326</v>
      </c>
      <c r="Y345" s="33">
        <v>311386.33847230603</v>
      </c>
      <c r="Z345" s="144">
        <v>15165.222244767054</v>
      </c>
      <c r="AA345" s="34">
        <v>156876.15701214853</v>
      </c>
      <c r="AB345" s="34">
        <v>24263.416466067716</v>
      </c>
      <c r="AC345" s="34">
        <v>48505.75</v>
      </c>
      <c r="AD345" s="34">
        <v>579.61605517251508</v>
      </c>
      <c r="AE345" s="34">
        <v>7013.49</v>
      </c>
      <c r="AF345" s="34">
        <v>252403.65177815582</v>
      </c>
      <c r="AG345" s="136">
        <v>11928</v>
      </c>
      <c r="AH345" s="34">
        <v>59693.05</v>
      </c>
      <c r="AI345" s="34">
        <v>0</v>
      </c>
      <c r="AJ345" s="34">
        <v>29536</v>
      </c>
      <c r="AK345" s="34">
        <v>29536</v>
      </c>
      <c r="AL345" s="34">
        <v>11928</v>
      </c>
      <c r="AM345" s="34">
        <v>30157.05</v>
      </c>
      <c r="AN345" s="34">
        <v>18229.05</v>
      </c>
      <c r="AO345" s="34">
        <v>287366.63129199995</v>
      </c>
      <c r="AP345" s="34">
        <v>239601.58129199996</v>
      </c>
      <c r="AQ345" s="34">
        <v>47765.049999999988</v>
      </c>
      <c r="AR345" s="34">
        <v>-50146</v>
      </c>
      <c r="AS345" s="34">
        <v>0</v>
      </c>
    </row>
    <row r="346" spans="2:45" s="1" customFormat="1" ht="13.8">
      <c r="B346" s="31" t="s">
        <v>1223</v>
      </c>
      <c r="C346" s="32" t="s">
        <v>275</v>
      </c>
      <c r="D346" s="31" t="s">
        <v>276</v>
      </c>
      <c r="E346" s="31" t="s">
        <v>14</v>
      </c>
      <c r="F346" s="31" t="s">
        <v>15</v>
      </c>
      <c r="G346" s="31" t="s">
        <v>16</v>
      </c>
      <c r="H346" s="31" t="s">
        <v>25</v>
      </c>
      <c r="I346" s="31" t="s">
        <v>10</v>
      </c>
      <c r="J346" s="31" t="s">
        <v>21</v>
      </c>
      <c r="K346" s="31" t="s">
        <v>277</v>
      </c>
      <c r="L346" s="33">
        <v>10854</v>
      </c>
      <c r="M346" s="150">
        <v>356184.764433</v>
      </c>
      <c r="N346" s="34">
        <v>-167507</v>
      </c>
      <c r="O346" s="34">
        <v>31187.86550798449</v>
      </c>
      <c r="P346" s="30">
        <v>335804.24443299999</v>
      </c>
      <c r="Q346" s="35">
        <v>23077.196543999999</v>
      </c>
      <c r="R346" s="36">
        <v>0</v>
      </c>
      <c r="S346" s="36">
        <v>8690.3955725747674</v>
      </c>
      <c r="T346" s="36">
        <v>13017.604427425233</v>
      </c>
      <c r="U346" s="37">
        <v>21708.117060460158</v>
      </c>
      <c r="V346" s="38">
        <v>44785.313604460156</v>
      </c>
      <c r="W346" s="34">
        <v>380589.55803746014</v>
      </c>
      <c r="X346" s="34">
        <v>16294.49169857474</v>
      </c>
      <c r="Y346" s="33">
        <v>364295.0663388854</v>
      </c>
      <c r="Z346" s="144">
        <v>12217.587081289781</v>
      </c>
      <c r="AA346" s="34">
        <v>44696.099585485135</v>
      </c>
      <c r="AB346" s="34">
        <v>78705.58653570879</v>
      </c>
      <c r="AC346" s="34">
        <v>163351.72</v>
      </c>
      <c r="AD346" s="34">
        <v>18726.614330336382</v>
      </c>
      <c r="AE346" s="34">
        <v>7293.91</v>
      </c>
      <c r="AF346" s="34">
        <v>324991.51753282011</v>
      </c>
      <c r="AG346" s="136">
        <v>24567</v>
      </c>
      <c r="AH346" s="34">
        <v>147126.48000000001</v>
      </c>
      <c r="AI346" s="34">
        <v>0</v>
      </c>
      <c r="AJ346" s="34">
        <v>24801.9</v>
      </c>
      <c r="AK346" s="34">
        <v>24801.9</v>
      </c>
      <c r="AL346" s="34">
        <v>24567</v>
      </c>
      <c r="AM346" s="34">
        <v>122324.58</v>
      </c>
      <c r="AN346" s="34">
        <v>97757.58</v>
      </c>
      <c r="AO346" s="34">
        <v>335804.24443299999</v>
      </c>
      <c r="AP346" s="34">
        <v>213244.76443299995</v>
      </c>
      <c r="AQ346" s="34">
        <v>122559.47999999998</v>
      </c>
      <c r="AR346" s="34">
        <v>-167507</v>
      </c>
      <c r="AS346" s="34">
        <v>0</v>
      </c>
    </row>
    <row r="347" spans="2:45" s="1" customFormat="1" ht="13.8">
      <c r="B347" s="31" t="s">
        <v>1223</v>
      </c>
      <c r="C347" s="32" t="s">
        <v>974</v>
      </c>
      <c r="D347" s="31" t="s">
        <v>975</v>
      </c>
      <c r="E347" s="31" t="s">
        <v>14</v>
      </c>
      <c r="F347" s="31" t="s">
        <v>15</v>
      </c>
      <c r="G347" s="31" t="s">
        <v>16</v>
      </c>
      <c r="H347" s="31" t="s">
        <v>25</v>
      </c>
      <c r="I347" s="31" t="s">
        <v>10</v>
      </c>
      <c r="J347" s="31" t="s">
        <v>11</v>
      </c>
      <c r="K347" s="31" t="s">
        <v>976</v>
      </c>
      <c r="L347" s="33">
        <v>3293</v>
      </c>
      <c r="M347" s="150">
        <v>76878.125419999997</v>
      </c>
      <c r="N347" s="34">
        <v>-86488</v>
      </c>
      <c r="O347" s="34">
        <v>30126.55792539984</v>
      </c>
      <c r="P347" s="30">
        <v>101647.937962</v>
      </c>
      <c r="Q347" s="35">
        <v>2982.9194729999999</v>
      </c>
      <c r="R347" s="36">
        <v>0</v>
      </c>
      <c r="S347" s="36">
        <v>796.29218971459147</v>
      </c>
      <c r="T347" s="36">
        <v>5789.7078102854084</v>
      </c>
      <c r="U347" s="37">
        <v>6586.0355150262849</v>
      </c>
      <c r="V347" s="38">
        <v>9568.9549880262857</v>
      </c>
      <c r="W347" s="34">
        <v>111216.89295002629</v>
      </c>
      <c r="X347" s="34">
        <v>1493.0478557145834</v>
      </c>
      <c r="Y347" s="33">
        <v>109723.84509431171</v>
      </c>
      <c r="Z347" s="144">
        <v>0</v>
      </c>
      <c r="AA347" s="34">
        <v>4150.8654942151816</v>
      </c>
      <c r="AB347" s="34">
        <v>11374.737728454362</v>
      </c>
      <c r="AC347" s="34">
        <v>63319.97</v>
      </c>
      <c r="AD347" s="34">
        <v>764.68379839999989</v>
      </c>
      <c r="AE347" s="34">
        <v>124.37</v>
      </c>
      <c r="AF347" s="34">
        <v>79734.627021069537</v>
      </c>
      <c r="AG347" s="136">
        <v>103570</v>
      </c>
      <c r="AH347" s="34">
        <v>111257.812542</v>
      </c>
      <c r="AI347" s="34">
        <v>0</v>
      </c>
      <c r="AJ347" s="34">
        <v>7687.8125419999997</v>
      </c>
      <c r="AK347" s="34">
        <v>7687.8125419999997</v>
      </c>
      <c r="AL347" s="34">
        <v>103570</v>
      </c>
      <c r="AM347" s="34">
        <v>103570</v>
      </c>
      <c r="AN347" s="34">
        <v>0</v>
      </c>
      <c r="AO347" s="34">
        <v>101647.937962</v>
      </c>
      <c r="AP347" s="34">
        <v>93960.125419999997</v>
      </c>
      <c r="AQ347" s="34">
        <v>7687.8125419999997</v>
      </c>
      <c r="AR347" s="34">
        <v>-86488</v>
      </c>
      <c r="AS347" s="34">
        <v>0</v>
      </c>
    </row>
    <row r="348" spans="2:45" s="1" customFormat="1" ht="13.8">
      <c r="B348" s="31" t="s">
        <v>1223</v>
      </c>
      <c r="C348" s="32" t="s">
        <v>932</v>
      </c>
      <c r="D348" s="31" t="s">
        <v>933</v>
      </c>
      <c r="E348" s="31" t="s">
        <v>14</v>
      </c>
      <c r="F348" s="31" t="s">
        <v>15</v>
      </c>
      <c r="G348" s="31" t="s">
        <v>16</v>
      </c>
      <c r="H348" s="31" t="s">
        <v>25</v>
      </c>
      <c r="I348" s="31" t="s">
        <v>10</v>
      </c>
      <c r="J348" s="31" t="s">
        <v>11</v>
      </c>
      <c r="K348" s="31" t="s">
        <v>934</v>
      </c>
      <c r="L348" s="33">
        <v>3949</v>
      </c>
      <c r="M348" s="150">
        <v>102076.10399999999</v>
      </c>
      <c r="N348" s="34">
        <v>-96429</v>
      </c>
      <c r="O348" s="34">
        <v>36093.40693868044</v>
      </c>
      <c r="P348" s="30">
        <v>68845.714399999997</v>
      </c>
      <c r="Q348" s="35">
        <v>4313.6078180000004</v>
      </c>
      <c r="R348" s="36">
        <v>0</v>
      </c>
      <c r="S348" s="36">
        <v>1868.4017760007177</v>
      </c>
      <c r="T348" s="36">
        <v>6029.5982239992827</v>
      </c>
      <c r="U348" s="37">
        <v>7898.0425899905249</v>
      </c>
      <c r="V348" s="38">
        <v>12211.650407990524</v>
      </c>
      <c r="W348" s="34">
        <v>81057.364807990525</v>
      </c>
      <c r="X348" s="34">
        <v>3503.2533300007053</v>
      </c>
      <c r="Y348" s="33">
        <v>77554.11147798982</v>
      </c>
      <c r="Z348" s="144">
        <v>570.87151846751385</v>
      </c>
      <c r="AA348" s="34">
        <v>2589.5559906576054</v>
      </c>
      <c r="AB348" s="34">
        <v>18528.96983149842</v>
      </c>
      <c r="AC348" s="34">
        <v>60014.02</v>
      </c>
      <c r="AD348" s="34">
        <v>3016.6131598439397</v>
      </c>
      <c r="AE348" s="34">
        <v>2818.87</v>
      </c>
      <c r="AF348" s="34">
        <v>87538.900500467469</v>
      </c>
      <c r="AG348" s="136">
        <v>85383</v>
      </c>
      <c r="AH348" s="34">
        <v>95590.610400000005</v>
      </c>
      <c r="AI348" s="34">
        <v>0</v>
      </c>
      <c r="AJ348" s="34">
        <v>10207.6104</v>
      </c>
      <c r="AK348" s="34">
        <v>10207.6104</v>
      </c>
      <c r="AL348" s="34">
        <v>85383</v>
      </c>
      <c r="AM348" s="34">
        <v>85383</v>
      </c>
      <c r="AN348" s="34">
        <v>0</v>
      </c>
      <c r="AO348" s="34">
        <v>68845.714399999997</v>
      </c>
      <c r="AP348" s="34">
        <v>58638.103999999999</v>
      </c>
      <c r="AQ348" s="34">
        <v>10207.610400000005</v>
      </c>
      <c r="AR348" s="34">
        <v>-96429</v>
      </c>
      <c r="AS348" s="34">
        <v>0</v>
      </c>
    </row>
    <row r="349" spans="2:45" s="1" customFormat="1" ht="13.8">
      <c r="B349" s="31" t="s">
        <v>1223</v>
      </c>
      <c r="C349" s="32" t="s">
        <v>1052</v>
      </c>
      <c r="D349" s="31" t="s">
        <v>1053</v>
      </c>
      <c r="E349" s="31" t="s">
        <v>14</v>
      </c>
      <c r="F349" s="31" t="s">
        <v>15</v>
      </c>
      <c r="G349" s="31" t="s">
        <v>16</v>
      </c>
      <c r="H349" s="31" t="s">
        <v>25</v>
      </c>
      <c r="I349" s="31" t="s">
        <v>10</v>
      </c>
      <c r="J349" s="31" t="s">
        <v>11</v>
      </c>
      <c r="K349" s="31" t="s">
        <v>1054</v>
      </c>
      <c r="L349" s="33">
        <v>1135</v>
      </c>
      <c r="M349" s="150">
        <v>20240.678573999998</v>
      </c>
      <c r="N349" s="34">
        <v>-8521</v>
      </c>
      <c r="O349" s="34">
        <v>3603.2086002757505</v>
      </c>
      <c r="P349" s="30">
        <v>7114.7464313999953</v>
      </c>
      <c r="Q349" s="35">
        <v>250.47305499999999</v>
      </c>
      <c r="R349" s="36">
        <v>0</v>
      </c>
      <c r="S349" s="36">
        <v>0</v>
      </c>
      <c r="T349" s="36">
        <v>2270</v>
      </c>
      <c r="U349" s="37">
        <v>2270.0122409823366</v>
      </c>
      <c r="V349" s="38">
        <v>2520.4852959823365</v>
      </c>
      <c r="W349" s="34">
        <v>9635.2317273823319</v>
      </c>
      <c r="X349" s="34">
        <v>0</v>
      </c>
      <c r="Y349" s="33">
        <v>9635.2317273823319</v>
      </c>
      <c r="Z349" s="144">
        <v>0</v>
      </c>
      <c r="AA349" s="34">
        <v>1412.2932853167667</v>
      </c>
      <c r="AB349" s="34">
        <v>3136.743651805074</v>
      </c>
      <c r="AC349" s="34">
        <v>22886.83</v>
      </c>
      <c r="AD349" s="34">
        <v>0</v>
      </c>
      <c r="AE349" s="34">
        <v>103.99</v>
      </c>
      <c r="AF349" s="34">
        <v>27539.856937121844</v>
      </c>
      <c r="AG349" s="136">
        <v>26081</v>
      </c>
      <c r="AH349" s="34">
        <v>27238.067857400001</v>
      </c>
      <c r="AI349" s="34">
        <v>867</v>
      </c>
      <c r="AJ349" s="34">
        <v>2024.0678573999999</v>
      </c>
      <c r="AK349" s="34">
        <v>1157.0678573999999</v>
      </c>
      <c r="AL349" s="34">
        <v>25214</v>
      </c>
      <c r="AM349" s="34">
        <v>25214</v>
      </c>
      <c r="AN349" s="34">
        <v>0</v>
      </c>
      <c r="AO349" s="34">
        <v>7114.7464313999953</v>
      </c>
      <c r="AP349" s="34">
        <v>5957.6785739999959</v>
      </c>
      <c r="AQ349" s="34">
        <v>1157.0678573999994</v>
      </c>
      <c r="AR349" s="34">
        <v>-8521</v>
      </c>
      <c r="AS349" s="34">
        <v>0</v>
      </c>
    </row>
    <row r="350" spans="2:45" s="1" customFormat="1" ht="13.8">
      <c r="B350" s="31" t="s">
        <v>1223</v>
      </c>
      <c r="C350" s="32" t="s">
        <v>654</v>
      </c>
      <c r="D350" s="31" t="s">
        <v>655</v>
      </c>
      <c r="E350" s="31" t="s">
        <v>14</v>
      </c>
      <c r="F350" s="31" t="s">
        <v>15</v>
      </c>
      <c r="G350" s="31" t="s">
        <v>16</v>
      </c>
      <c r="H350" s="31" t="s">
        <v>25</v>
      </c>
      <c r="I350" s="31" t="s">
        <v>10</v>
      </c>
      <c r="J350" s="31" t="s">
        <v>11</v>
      </c>
      <c r="K350" s="31" t="s">
        <v>656</v>
      </c>
      <c r="L350" s="33">
        <v>1347</v>
      </c>
      <c r="M350" s="150">
        <v>23626.585364999999</v>
      </c>
      <c r="N350" s="34">
        <v>30830</v>
      </c>
      <c r="O350" s="34">
        <v>0</v>
      </c>
      <c r="P350" s="30">
        <v>66489.585365000006</v>
      </c>
      <c r="Q350" s="35">
        <v>0</v>
      </c>
      <c r="R350" s="36">
        <v>0</v>
      </c>
      <c r="S350" s="36">
        <v>0</v>
      </c>
      <c r="T350" s="36">
        <v>2694</v>
      </c>
      <c r="U350" s="37">
        <v>2694.0145274037068</v>
      </c>
      <c r="V350" s="38">
        <v>2694.0145274037068</v>
      </c>
      <c r="W350" s="34">
        <v>69183.599892403712</v>
      </c>
      <c r="X350" s="34">
        <v>0</v>
      </c>
      <c r="Y350" s="33">
        <v>69183.599892403712</v>
      </c>
      <c r="Z350" s="144">
        <v>0</v>
      </c>
      <c r="AA350" s="34">
        <v>804.45950643125479</v>
      </c>
      <c r="AB350" s="34">
        <v>4311.3560690626646</v>
      </c>
      <c r="AC350" s="34">
        <v>30386</v>
      </c>
      <c r="AD350" s="34">
        <v>104.29203015</v>
      </c>
      <c r="AE350" s="34">
        <v>0</v>
      </c>
      <c r="AF350" s="34">
        <v>35606.10760564392</v>
      </c>
      <c r="AG350" s="136">
        <v>48580</v>
      </c>
      <c r="AH350" s="34">
        <v>48580</v>
      </c>
      <c r="AI350" s="34">
        <v>0</v>
      </c>
      <c r="AJ350" s="34">
        <v>0</v>
      </c>
      <c r="AK350" s="34">
        <v>0</v>
      </c>
      <c r="AL350" s="34">
        <v>48580</v>
      </c>
      <c r="AM350" s="34">
        <v>48580</v>
      </c>
      <c r="AN350" s="34">
        <v>0</v>
      </c>
      <c r="AO350" s="34">
        <v>66489.585365000006</v>
      </c>
      <c r="AP350" s="34">
        <v>66489.585365000006</v>
      </c>
      <c r="AQ350" s="34">
        <v>0</v>
      </c>
      <c r="AR350" s="34">
        <v>30830</v>
      </c>
      <c r="AS350" s="34">
        <v>0</v>
      </c>
    </row>
    <row r="351" spans="2:45" s="1" customFormat="1" ht="13.8">
      <c r="B351" s="31" t="s">
        <v>1223</v>
      </c>
      <c r="C351" s="32" t="s">
        <v>1198</v>
      </c>
      <c r="D351" s="31" t="s">
        <v>1199</v>
      </c>
      <c r="E351" s="31" t="s">
        <v>14</v>
      </c>
      <c r="F351" s="31" t="s">
        <v>15</v>
      </c>
      <c r="G351" s="31" t="s">
        <v>16</v>
      </c>
      <c r="H351" s="31" t="s">
        <v>25</v>
      </c>
      <c r="I351" s="31" t="s">
        <v>10</v>
      </c>
      <c r="J351" s="31" t="s">
        <v>11</v>
      </c>
      <c r="K351" s="31" t="s">
        <v>1200</v>
      </c>
      <c r="L351" s="33">
        <v>4838</v>
      </c>
      <c r="M351" s="150">
        <v>149058.928441</v>
      </c>
      <c r="N351" s="34">
        <v>111560</v>
      </c>
      <c r="O351" s="34">
        <v>0</v>
      </c>
      <c r="P351" s="30">
        <v>23618.148441000027</v>
      </c>
      <c r="Q351" s="35">
        <v>3247.377927</v>
      </c>
      <c r="R351" s="36">
        <v>0</v>
      </c>
      <c r="S351" s="36">
        <v>0</v>
      </c>
      <c r="T351" s="36">
        <v>9676</v>
      </c>
      <c r="U351" s="37">
        <v>9676.0521778612729</v>
      </c>
      <c r="V351" s="38">
        <v>12923.430104861272</v>
      </c>
      <c r="W351" s="34">
        <v>36541.578545861295</v>
      </c>
      <c r="X351" s="34">
        <v>-7.2759600000000004E-12</v>
      </c>
      <c r="Y351" s="33">
        <v>36541.578545861303</v>
      </c>
      <c r="Z351" s="144">
        <v>0</v>
      </c>
      <c r="AA351" s="34">
        <v>9090.3210593631029</v>
      </c>
      <c r="AB351" s="34">
        <v>20418.404821234435</v>
      </c>
      <c r="AC351" s="34">
        <v>81675.289999999994</v>
      </c>
      <c r="AD351" s="34">
        <v>3309.8980351415757</v>
      </c>
      <c r="AE351" s="34">
        <v>281.3</v>
      </c>
      <c r="AF351" s="34">
        <v>114775.21391573911</v>
      </c>
      <c r="AG351" s="136">
        <v>0</v>
      </c>
      <c r="AH351" s="34">
        <v>54137.22</v>
      </c>
      <c r="AI351" s="34">
        <v>0</v>
      </c>
      <c r="AJ351" s="34">
        <v>0</v>
      </c>
      <c r="AK351" s="34">
        <v>0</v>
      </c>
      <c r="AL351" s="34">
        <v>0</v>
      </c>
      <c r="AM351" s="34">
        <v>54137.22</v>
      </c>
      <c r="AN351" s="34">
        <v>54137.22</v>
      </c>
      <c r="AO351" s="34">
        <v>23618.148441000027</v>
      </c>
      <c r="AP351" s="34">
        <v>-30519.071558999975</v>
      </c>
      <c r="AQ351" s="34">
        <v>54137.22</v>
      </c>
      <c r="AR351" s="34">
        <v>111560</v>
      </c>
      <c r="AS351" s="34">
        <v>0</v>
      </c>
    </row>
    <row r="352" spans="2:45" s="1" customFormat="1" ht="13.8">
      <c r="B352" s="31" t="s">
        <v>1223</v>
      </c>
      <c r="C352" s="32" t="s">
        <v>579</v>
      </c>
      <c r="D352" s="31" t="s">
        <v>580</v>
      </c>
      <c r="E352" s="31" t="s">
        <v>14</v>
      </c>
      <c r="F352" s="31" t="s">
        <v>15</v>
      </c>
      <c r="G352" s="31" t="s">
        <v>16</v>
      </c>
      <c r="H352" s="31" t="s">
        <v>25</v>
      </c>
      <c r="I352" s="31" t="s">
        <v>10</v>
      </c>
      <c r="J352" s="31" t="s">
        <v>11</v>
      </c>
      <c r="K352" s="31" t="s">
        <v>581</v>
      </c>
      <c r="L352" s="33">
        <v>2671</v>
      </c>
      <c r="M352" s="150">
        <v>207250.30296100001</v>
      </c>
      <c r="N352" s="34">
        <v>-176950</v>
      </c>
      <c r="O352" s="34">
        <v>138206</v>
      </c>
      <c r="P352" s="30">
        <v>57020.792960999999</v>
      </c>
      <c r="Q352" s="35">
        <v>12308.828061</v>
      </c>
      <c r="R352" s="36">
        <v>0</v>
      </c>
      <c r="S352" s="36">
        <v>517.68034171448448</v>
      </c>
      <c r="T352" s="36">
        <v>56892.48618678702</v>
      </c>
      <c r="U352" s="37">
        <v>57410.476113010052</v>
      </c>
      <c r="V352" s="38">
        <v>69719.30417401006</v>
      </c>
      <c r="W352" s="34">
        <v>126740.09713501006</v>
      </c>
      <c r="X352" s="34">
        <v>70299.999917714493</v>
      </c>
      <c r="Y352" s="33">
        <v>56440.097217295566</v>
      </c>
      <c r="Z352" s="144">
        <v>0</v>
      </c>
      <c r="AA352" s="34">
        <v>4735.0009186316938</v>
      </c>
      <c r="AB352" s="34">
        <v>8665.026914066957</v>
      </c>
      <c r="AC352" s="34">
        <v>42389.03</v>
      </c>
      <c r="AD352" s="34">
        <v>154.46662559999999</v>
      </c>
      <c r="AE352" s="34">
        <v>63.57</v>
      </c>
      <c r="AF352" s="34">
        <v>56007.094458298649</v>
      </c>
      <c r="AG352" s="136">
        <v>38744</v>
      </c>
      <c r="AH352" s="34">
        <v>68632.489999999991</v>
      </c>
      <c r="AI352" s="34">
        <v>38744</v>
      </c>
      <c r="AJ352" s="34">
        <v>38744</v>
      </c>
      <c r="AK352" s="34">
        <v>0</v>
      </c>
      <c r="AL352" s="34">
        <v>0</v>
      </c>
      <c r="AM352" s="34">
        <v>29888.489999999998</v>
      </c>
      <c r="AN352" s="34">
        <v>29888.489999999998</v>
      </c>
      <c r="AO352" s="34">
        <v>57020.792960999999</v>
      </c>
      <c r="AP352" s="34">
        <v>27132.302961000001</v>
      </c>
      <c r="AQ352" s="34">
        <v>29888.489999999991</v>
      </c>
      <c r="AR352" s="34">
        <v>-176950</v>
      </c>
      <c r="AS352" s="34">
        <v>0</v>
      </c>
    </row>
    <row r="353" spans="2:45" s="1" customFormat="1" ht="13.8">
      <c r="B353" s="31" t="s">
        <v>1223</v>
      </c>
      <c r="C353" s="32" t="s">
        <v>360</v>
      </c>
      <c r="D353" s="31" t="s">
        <v>361</v>
      </c>
      <c r="E353" s="31" t="s">
        <v>14</v>
      </c>
      <c r="F353" s="31" t="s">
        <v>15</v>
      </c>
      <c r="G353" s="31" t="s">
        <v>16</v>
      </c>
      <c r="H353" s="31" t="s">
        <v>25</v>
      </c>
      <c r="I353" s="31" t="s">
        <v>10</v>
      </c>
      <c r="J353" s="31" t="s">
        <v>19</v>
      </c>
      <c r="K353" s="31" t="s">
        <v>362</v>
      </c>
      <c r="L353" s="33">
        <v>8794</v>
      </c>
      <c r="M353" s="150">
        <v>351977.52149700001</v>
      </c>
      <c r="N353" s="34">
        <v>-29063</v>
      </c>
      <c r="O353" s="34">
        <v>0</v>
      </c>
      <c r="P353" s="30">
        <v>317646.27364670002</v>
      </c>
      <c r="Q353" s="35">
        <v>17222.740091</v>
      </c>
      <c r="R353" s="36">
        <v>0</v>
      </c>
      <c r="S353" s="36">
        <v>2798.7510057153604</v>
      </c>
      <c r="T353" s="36">
        <v>14789.248994284641</v>
      </c>
      <c r="U353" s="37">
        <v>17588.09484334684</v>
      </c>
      <c r="V353" s="38">
        <v>34810.834934346844</v>
      </c>
      <c r="W353" s="34">
        <v>352457.10858104686</v>
      </c>
      <c r="X353" s="34">
        <v>5247.6581357153482</v>
      </c>
      <c r="Y353" s="33">
        <v>347209.45044533152</v>
      </c>
      <c r="Z353" s="144">
        <v>0</v>
      </c>
      <c r="AA353" s="34">
        <v>6484.9215643189646</v>
      </c>
      <c r="AB353" s="34">
        <v>26071.797129075145</v>
      </c>
      <c r="AC353" s="34">
        <v>143899.57</v>
      </c>
      <c r="AD353" s="34">
        <v>763.36975566249998</v>
      </c>
      <c r="AE353" s="34">
        <v>145.62</v>
      </c>
      <c r="AF353" s="34">
        <v>177365.27844905661</v>
      </c>
      <c r="AG353" s="136">
        <v>110898</v>
      </c>
      <c r="AH353" s="34">
        <v>146095.75214970001</v>
      </c>
      <c r="AI353" s="34">
        <v>0</v>
      </c>
      <c r="AJ353" s="34">
        <v>35197.752149700005</v>
      </c>
      <c r="AK353" s="34">
        <v>35197.752149700005</v>
      </c>
      <c r="AL353" s="34">
        <v>110898</v>
      </c>
      <c r="AM353" s="34">
        <v>110898</v>
      </c>
      <c r="AN353" s="34">
        <v>0</v>
      </c>
      <c r="AO353" s="34">
        <v>317646.27364670002</v>
      </c>
      <c r="AP353" s="34">
        <v>282448.52149700001</v>
      </c>
      <c r="AQ353" s="34">
        <v>35197.752149700013</v>
      </c>
      <c r="AR353" s="34">
        <v>-29063</v>
      </c>
      <c r="AS353" s="34">
        <v>0</v>
      </c>
    </row>
    <row r="354" spans="2:45" s="1" customFormat="1" ht="13.8">
      <c r="B354" s="31" t="s">
        <v>1223</v>
      </c>
      <c r="C354" s="32" t="s">
        <v>1031</v>
      </c>
      <c r="D354" s="31" t="s">
        <v>1032</v>
      </c>
      <c r="E354" s="31" t="s">
        <v>14</v>
      </c>
      <c r="F354" s="31" t="s">
        <v>15</v>
      </c>
      <c r="G354" s="31" t="s">
        <v>16</v>
      </c>
      <c r="H354" s="31" t="s">
        <v>25</v>
      </c>
      <c r="I354" s="31" t="s">
        <v>10</v>
      </c>
      <c r="J354" s="31" t="s">
        <v>11</v>
      </c>
      <c r="K354" s="31" t="s">
        <v>1033</v>
      </c>
      <c r="L354" s="33">
        <v>4728</v>
      </c>
      <c r="M354" s="150">
        <v>79626.614343000008</v>
      </c>
      <c r="N354" s="34">
        <v>-58137</v>
      </c>
      <c r="O354" s="34">
        <v>38216.566425159603</v>
      </c>
      <c r="P354" s="30">
        <v>73837.275777300005</v>
      </c>
      <c r="Q354" s="35">
        <v>5312.2427989999996</v>
      </c>
      <c r="R354" s="36">
        <v>0</v>
      </c>
      <c r="S354" s="36">
        <v>1666.6403954292114</v>
      </c>
      <c r="T354" s="36">
        <v>7789.3596045707891</v>
      </c>
      <c r="U354" s="37">
        <v>9456.0509915105613</v>
      </c>
      <c r="V354" s="38">
        <v>14768.293790510561</v>
      </c>
      <c r="W354" s="34">
        <v>88605.569567810569</v>
      </c>
      <c r="X354" s="34">
        <v>3124.9507414292166</v>
      </c>
      <c r="Y354" s="33">
        <v>85480.618826381353</v>
      </c>
      <c r="Z354" s="144">
        <v>0</v>
      </c>
      <c r="AA354" s="34">
        <v>5758.6462351398059</v>
      </c>
      <c r="AB354" s="34">
        <v>19014.453627722432</v>
      </c>
      <c r="AC354" s="34">
        <v>74474.540000000008</v>
      </c>
      <c r="AD354" s="34">
        <v>1549</v>
      </c>
      <c r="AE354" s="34">
        <v>0</v>
      </c>
      <c r="AF354" s="34">
        <v>100796.63986286224</v>
      </c>
      <c r="AG354" s="136">
        <v>54941</v>
      </c>
      <c r="AH354" s="34">
        <v>62903.661434300004</v>
      </c>
      <c r="AI354" s="34">
        <v>0</v>
      </c>
      <c r="AJ354" s="34">
        <v>7962.661434300001</v>
      </c>
      <c r="AK354" s="34">
        <v>7962.661434300001</v>
      </c>
      <c r="AL354" s="34">
        <v>54941</v>
      </c>
      <c r="AM354" s="34">
        <v>54941</v>
      </c>
      <c r="AN354" s="34">
        <v>0</v>
      </c>
      <c r="AO354" s="34">
        <v>73837.275777300005</v>
      </c>
      <c r="AP354" s="34">
        <v>65874.614343000008</v>
      </c>
      <c r="AQ354" s="34">
        <v>7962.6614342999965</v>
      </c>
      <c r="AR354" s="34">
        <v>-58137</v>
      </c>
      <c r="AS354" s="34">
        <v>0</v>
      </c>
    </row>
    <row r="355" spans="2:45" s="1" customFormat="1" ht="13.8">
      <c r="B355" s="31" t="s">
        <v>1223</v>
      </c>
      <c r="C355" s="32" t="s">
        <v>257</v>
      </c>
      <c r="D355" s="31" t="s">
        <v>258</v>
      </c>
      <c r="E355" s="31" t="s">
        <v>14</v>
      </c>
      <c r="F355" s="31" t="s">
        <v>15</v>
      </c>
      <c r="G355" s="31" t="s">
        <v>16</v>
      </c>
      <c r="H355" s="31" t="s">
        <v>25</v>
      </c>
      <c r="I355" s="31" t="s">
        <v>10</v>
      </c>
      <c r="J355" s="31" t="s">
        <v>22</v>
      </c>
      <c r="K355" s="31" t="s">
        <v>259</v>
      </c>
      <c r="L355" s="33">
        <v>635</v>
      </c>
      <c r="M355" s="150">
        <v>11273.012887000001</v>
      </c>
      <c r="N355" s="34">
        <v>-38464</v>
      </c>
      <c r="O355" s="34">
        <v>20391.85275143477</v>
      </c>
      <c r="P355" s="30">
        <v>-23165.750824299997</v>
      </c>
      <c r="Q355" s="35">
        <v>315.05653599999999</v>
      </c>
      <c r="R355" s="36">
        <v>23165.750824299997</v>
      </c>
      <c r="S355" s="36">
        <v>83.054803428603336</v>
      </c>
      <c r="T355" s="36">
        <v>15724.212596224454</v>
      </c>
      <c r="U355" s="37">
        <v>38973.228386079783</v>
      </c>
      <c r="V355" s="38">
        <v>39288.28492207978</v>
      </c>
      <c r="W355" s="34">
        <v>39288.28492207978</v>
      </c>
      <c r="X355" s="34">
        <v>20305.196924863383</v>
      </c>
      <c r="Y355" s="33">
        <v>18983.087997216397</v>
      </c>
      <c r="Z355" s="144">
        <v>0</v>
      </c>
      <c r="AA355" s="34">
        <v>618.85236238251196</v>
      </c>
      <c r="AB355" s="34">
        <v>2185.5113022107939</v>
      </c>
      <c r="AC355" s="34">
        <v>13462.1</v>
      </c>
      <c r="AD355" s="34">
        <v>0</v>
      </c>
      <c r="AE355" s="34">
        <v>0</v>
      </c>
      <c r="AF355" s="34">
        <v>16266.463664593306</v>
      </c>
      <c r="AG355" s="136">
        <v>0</v>
      </c>
      <c r="AH355" s="34">
        <v>7338.2362886999999</v>
      </c>
      <c r="AI355" s="34">
        <v>0</v>
      </c>
      <c r="AJ355" s="34">
        <v>1127.3012887000002</v>
      </c>
      <c r="AK355" s="34">
        <v>1127.3012887000002</v>
      </c>
      <c r="AL355" s="34">
        <v>0</v>
      </c>
      <c r="AM355" s="34">
        <v>6210.9349999999995</v>
      </c>
      <c r="AN355" s="34">
        <v>6210.9349999999995</v>
      </c>
      <c r="AO355" s="34">
        <v>-23165.750824299997</v>
      </c>
      <c r="AP355" s="34">
        <v>-30503.987112999996</v>
      </c>
      <c r="AQ355" s="34">
        <v>7338.2362886999999</v>
      </c>
      <c r="AR355" s="34">
        <v>-38464</v>
      </c>
      <c r="AS355" s="34">
        <v>0</v>
      </c>
    </row>
    <row r="356" spans="2:45" s="1" customFormat="1" ht="13.8">
      <c r="B356" s="31" t="s">
        <v>1223</v>
      </c>
      <c r="C356" s="32" t="s">
        <v>775</v>
      </c>
      <c r="D356" s="31" t="s">
        <v>776</v>
      </c>
      <c r="E356" s="31" t="s">
        <v>14</v>
      </c>
      <c r="F356" s="31" t="s">
        <v>15</v>
      </c>
      <c r="G356" s="31" t="s">
        <v>16</v>
      </c>
      <c r="H356" s="31" t="s">
        <v>25</v>
      </c>
      <c r="I356" s="31" t="s">
        <v>10</v>
      </c>
      <c r="J356" s="31" t="s">
        <v>22</v>
      </c>
      <c r="K356" s="31" t="s">
        <v>777</v>
      </c>
      <c r="L356" s="33">
        <v>138</v>
      </c>
      <c r="M356" s="150">
        <v>2445.2329540000001</v>
      </c>
      <c r="N356" s="34">
        <v>1720</v>
      </c>
      <c r="O356" s="34">
        <v>0</v>
      </c>
      <c r="P356" s="30">
        <v>6701.2329540000001</v>
      </c>
      <c r="Q356" s="35">
        <v>0</v>
      </c>
      <c r="R356" s="36">
        <v>0</v>
      </c>
      <c r="S356" s="36">
        <v>0</v>
      </c>
      <c r="T356" s="36">
        <v>276</v>
      </c>
      <c r="U356" s="37">
        <v>276.00148833089202</v>
      </c>
      <c r="V356" s="38">
        <v>276.00148833089202</v>
      </c>
      <c r="W356" s="34">
        <v>6977.2344423308923</v>
      </c>
      <c r="X356" s="34">
        <v>0</v>
      </c>
      <c r="Y356" s="33">
        <v>6977.2344423308923</v>
      </c>
      <c r="Z356" s="144">
        <v>0</v>
      </c>
      <c r="AA356" s="34">
        <v>380.35513837462918</v>
      </c>
      <c r="AB356" s="34">
        <v>329.46097047453918</v>
      </c>
      <c r="AC356" s="34">
        <v>2458.63</v>
      </c>
      <c r="AD356" s="34">
        <v>0</v>
      </c>
      <c r="AE356" s="34">
        <v>0</v>
      </c>
      <c r="AF356" s="34">
        <v>3168.4461088491685</v>
      </c>
      <c r="AG356" s="136">
        <v>2873</v>
      </c>
      <c r="AH356" s="34">
        <v>2873</v>
      </c>
      <c r="AI356" s="34">
        <v>0</v>
      </c>
      <c r="AJ356" s="34">
        <v>0</v>
      </c>
      <c r="AK356" s="34">
        <v>0</v>
      </c>
      <c r="AL356" s="34">
        <v>2873</v>
      </c>
      <c r="AM356" s="34">
        <v>2873</v>
      </c>
      <c r="AN356" s="34">
        <v>0</v>
      </c>
      <c r="AO356" s="34">
        <v>6701.2329540000001</v>
      </c>
      <c r="AP356" s="34">
        <v>6701.2329540000001</v>
      </c>
      <c r="AQ356" s="34">
        <v>0</v>
      </c>
      <c r="AR356" s="34">
        <v>1720</v>
      </c>
      <c r="AS356" s="34">
        <v>0</v>
      </c>
    </row>
    <row r="357" spans="2:45" s="1" customFormat="1" ht="13.8">
      <c r="B357" s="31" t="s">
        <v>1223</v>
      </c>
      <c r="C357" s="32" t="s">
        <v>893</v>
      </c>
      <c r="D357" s="31" t="s">
        <v>894</v>
      </c>
      <c r="E357" s="31" t="s">
        <v>14</v>
      </c>
      <c r="F357" s="31" t="s">
        <v>15</v>
      </c>
      <c r="G357" s="31" t="s">
        <v>16</v>
      </c>
      <c r="H357" s="31" t="s">
        <v>25</v>
      </c>
      <c r="I357" s="31" t="s">
        <v>10</v>
      </c>
      <c r="J357" s="31" t="s">
        <v>11</v>
      </c>
      <c r="K357" s="31" t="s">
        <v>895</v>
      </c>
      <c r="L357" s="33">
        <v>1243</v>
      </c>
      <c r="M357" s="150">
        <v>69758.183296000003</v>
      </c>
      <c r="N357" s="34">
        <v>-37775</v>
      </c>
      <c r="O357" s="34">
        <v>6714.79949871189</v>
      </c>
      <c r="P357" s="30">
        <v>47196.001625600009</v>
      </c>
      <c r="Q357" s="35">
        <v>919.75953400000003</v>
      </c>
      <c r="R357" s="36">
        <v>0</v>
      </c>
      <c r="S357" s="36">
        <v>351.95489600013519</v>
      </c>
      <c r="T357" s="36">
        <v>2134.0451039998648</v>
      </c>
      <c r="U357" s="37">
        <v>2486.0134057630344</v>
      </c>
      <c r="V357" s="38">
        <v>3405.7729397630346</v>
      </c>
      <c r="W357" s="34">
        <v>50601.774565363041</v>
      </c>
      <c r="X357" s="34">
        <v>659.91543000013189</v>
      </c>
      <c r="Y357" s="33">
        <v>49941.859135362909</v>
      </c>
      <c r="Z357" s="144">
        <v>0</v>
      </c>
      <c r="AA357" s="34">
        <v>6511.656969631571</v>
      </c>
      <c r="AB357" s="34">
        <v>4605.4938150091393</v>
      </c>
      <c r="AC357" s="34">
        <v>24683.489999999998</v>
      </c>
      <c r="AD357" s="34">
        <v>476.94</v>
      </c>
      <c r="AE357" s="34">
        <v>0</v>
      </c>
      <c r="AF357" s="34">
        <v>36277.580784640711</v>
      </c>
      <c r="AG357" s="136">
        <v>24700</v>
      </c>
      <c r="AH357" s="34">
        <v>31675.818329599999</v>
      </c>
      <c r="AI357" s="34">
        <v>0</v>
      </c>
      <c r="AJ357" s="34">
        <v>6975.8183296000007</v>
      </c>
      <c r="AK357" s="34">
        <v>6975.8183296000007</v>
      </c>
      <c r="AL357" s="34">
        <v>24700</v>
      </c>
      <c r="AM357" s="34">
        <v>24700</v>
      </c>
      <c r="AN357" s="34">
        <v>0</v>
      </c>
      <c r="AO357" s="34">
        <v>47196.001625600009</v>
      </c>
      <c r="AP357" s="34">
        <v>40220.18329600001</v>
      </c>
      <c r="AQ357" s="34">
        <v>6975.8183295999988</v>
      </c>
      <c r="AR357" s="34">
        <v>-37775</v>
      </c>
      <c r="AS357" s="34">
        <v>0</v>
      </c>
    </row>
    <row r="358" spans="2:45" s="1" customFormat="1" ht="13.8">
      <c r="B358" s="31" t="s">
        <v>1223</v>
      </c>
      <c r="C358" s="32" t="s">
        <v>227</v>
      </c>
      <c r="D358" s="31" t="s">
        <v>228</v>
      </c>
      <c r="E358" s="31" t="s">
        <v>14</v>
      </c>
      <c r="F358" s="31" t="s">
        <v>15</v>
      </c>
      <c r="G358" s="31" t="s">
        <v>16</v>
      </c>
      <c r="H358" s="31" t="s">
        <v>25</v>
      </c>
      <c r="I358" s="31" t="s">
        <v>10</v>
      </c>
      <c r="J358" s="31" t="s">
        <v>22</v>
      </c>
      <c r="K358" s="31" t="s">
        <v>229</v>
      </c>
      <c r="L358" s="33">
        <v>795</v>
      </c>
      <c r="M358" s="150">
        <v>26593.612402999999</v>
      </c>
      <c r="N358" s="34">
        <v>-7878.4</v>
      </c>
      <c r="O358" s="34">
        <v>4609.5699037613276</v>
      </c>
      <c r="P358" s="30">
        <v>-1161.1875970000037</v>
      </c>
      <c r="Q358" s="35">
        <v>1603.904992</v>
      </c>
      <c r="R358" s="36">
        <v>1161.1875970000037</v>
      </c>
      <c r="S358" s="36">
        <v>247.01870857152343</v>
      </c>
      <c r="T358" s="36">
        <v>2653.4409748750568</v>
      </c>
      <c r="U358" s="37">
        <v>4061.6691828926705</v>
      </c>
      <c r="V358" s="38">
        <v>5665.5741748926703</v>
      </c>
      <c r="W358" s="34">
        <v>5665.5741748926703</v>
      </c>
      <c r="X358" s="34">
        <v>3684.9663603328509</v>
      </c>
      <c r="Y358" s="33">
        <v>1980.6078145598194</v>
      </c>
      <c r="Z358" s="144">
        <v>0</v>
      </c>
      <c r="AA358" s="34">
        <v>1734.2741962441946</v>
      </c>
      <c r="AB358" s="34">
        <v>2435.4036506321227</v>
      </c>
      <c r="AC358" s="34">
        <v>13132.47</v>
      </c>
      <c r="AD358" s="34">
        <v>610.22501429999988</v>
      </c>
      <c r="AE358" s="34">
        <v>0</v>
      </c>
      <c r="AF358" s="34">
        <v>17912.372861176314</v>
      </c>
      <c r="AG358" s="136">
        <v>17948</v>
      </c>
      <c r="AH358" s="34">
        <v>19096.599999999999</v>
      </c>
      <c r="AI358" s="34">
        <v>0</v>
      </c>
      <c r="AJ358" s="34">
        <v>1148.6000000000001</v>
      </c>
      <c r="AK358" s="34">
        <v>1148.6000000000001</v>
      </c>
      <c r="AL358" s="34">
        <v>17948</v>
      </c>
      <c r="AM358" s="34">
        <v>17948</v>
      </c>
      <c r="AN358" s="34">
        <v>0</v>
      </c>
      <c r="AO358" s="34">
        <v>-1161.1875970000037</v>
      </c>
      <c r="AP358" s="34">
        <v>-2309.7875970000041</v>
      </c>
      <c r="AQ358" s="34">
        <v>1148.6000000000001</v>
      </c>
      <c r="AR358" s="34">
        <v>-7878.4</v>
      </c>
      <c r="AS358" s="34">
        <v>0</v>
      </c>
    </row>
    <row r="359" spans="2:45" s="1" customFormat="1" ht="13.8">
      <c r="B359" s="31" t="s">
        <v>1223</v>
      </c>
      <c r="C359" s="32" t="s">
        <v>76</v>
      </c>
      <c r="D359" s="31" t="s">
        <v>77</v>
      </c>
      <c r="E359" s="31" t="s">
        <v>14</v>
      </c>
      <c r="F359" s="31" t="s">
        <v>15</v>
      </c>
      <c r="G359" s="31" t="s">
        <v>16</v>
      </c>
      <c r="H359" s="31" t="s">
        <v>25</v>
      </c>
      <c r="I359" s="31" t="s">
        <v>10</v>
      </c>
      <c r="J359" s="31" t="s">
        <v>22</v>
      </c>
      <c r="K359" s="31" t="s">
        <v>78</v>
      </c>
      <c r="L359" s="33">
        <v>628</v>
      </c>
      <c r="M359" s="150">
        <v>19120.473379000003</v>
      </c>
      <c r="N359" s="34">
        <v>-4271</v>
      </c>
      <c r="O359" s="34">
        <v>0</v>
      </c>
      <c r="P359" s="30">
        <v>-12518.158620999999</v>
      </c>
      <c r="Q359" s="35">
        <v>436.713165</v>
      </c>
      <c r="R359" s="36">
        <v>12518.158620999999</v>
      </c>
      <c r="S359" s="36">
        <v>0</v>
      </c>
      <c r="T359" s="36">
        <v>-608.63346738106702</v>
      </c>
      <c r="U359" s="37">
        <v>11909.589375771813</v>
      </c>
      <c r="V359" s="38">
        <v>12346.302540771812</v>
      </c>
      <c r="W359" s="34">
        <v>12346.302540771812</v>
      </c>
      <c r="X359" s="34">
        <v>0</v>
      </c>
      <c r="Y359" s="33">
        <v>12346.302540771812</v>
      </c>
      <c r="Z359" s="144">
        <v>0</v>
      </c>
      <c r="AA359" s="34">
        <v>612.22322258356121</v>
      </c>
      <c r="AB359" s="34">
        <v>1857.5042566324837</v>
      </c>
      <c r="AC359" s="34">
        <v>11567.789999999999</v>
      </c>
      <c r="AD359" s="34">
        <v>0</v>
      </c>
      <c r="AE359" s="34">
        <v>0</v>
      </c>
      <c r="AF359" s="34">
        <v>14037.517479216043</v>
      </c>
      <c r="AG359" s="136">
        <v>0</v>
      </c>
      <c r="AH359" s="34">
        <v>6566.3679999999986</v>
      </c>
      <c r="AI359" s="34">
        <v>0</v>
      </c>
      <c r="AJ359" s="34">
        <v>423.90000000000003</v>
      </c>
      <c r="AK359" s="34">
        <v>423.90000000000003</v>
      </c>
      <c r="AL359" s="34">
        <v>0</v>
      </c>
      <c r="AM359" s="34">
        <v>6142.4679999999989</v>
      </c>
      <c r="AN359" s="34">
        <v>6142.4679999999989</v>
      </c>
      <c r="AO359" s="34">
        <v>-12518.158620999999</v>
      </c>
      <c r="AP359" s="34">
        <v>-19084.526620999997</v>
      </c>
      <c r="AQ359" s="34">
        <v>6566.3679999999986</v>
      </c>
      <c r="AR359" s="34">
        <v>-4271</v>
      </c>
      <c r="AS359" s="34">
        <v>0</v>
      </c>
    </row>
    <row r="360" spans="2:45" s="1" customFormat="1" ht="13.8">
      <c r="B360" s="31" t="s">
        <v>1223</v>
      </c>
      <c r="C360" s="32" t="s">
        <v>636</v>
      </c>
      <c r="D360" s="31" t="s">
        <v>637</v>
      </c>
      <c r="E360" s="31" t="s">
        <v>14</v>
      </c>
      <c r="F360" s="31" t="s">
        <v>15</v>
      </c>
      <c r="G360" s="31" t="s">
        <v>16</v>
      </c>
      <c r="H360" s="31" t="s">
        <v>25</v>
      </c>
      <c r="I360" s="31" t="s">
        <v>10</v>
      </c>
      <c r="J360" s="31" t="s">
        <v>11</v>
      </c>
      <c r="K360" s="31" t="s">
        <v>638</v>
      </c>
      <c r="L360" s="33">
        <v>3712</v>
      </c>
      <c r="M360" s="150">
        <v>66550.294023000009</v>
      </c>
      <c r="N360" s="34">
        <v>-54523</v>
      </c>
      <c r="O360" s="34">
        <v>42921.93729598364</v>
      </c>
      <c r="P360" s="30">
        <v>13441.603425300011</v>
      </c>
      <c r="Q360" s="35">
        <v>3400.1392129999999</v>
      </c>
      <c r="R360" s="36">
        <v>0</v>
      </c>
      <c r="S360" s="36">
        <v>882.07396571462436</v>
      </c>
      <c r="T360" s="36">
        <v>22390.217736108189</v>
      </c>
      <c r="U360" s="37">
        <v>23272.417197731033</v>
      </c>
      <c r="V360" s="38">
        <v>26672.556410731031</v>
      </c>
      <c r="W360" s="34">
        <v>40114.159836031045</v>
      </c>
      <c r="X360" s="34">
        <v>28505.898063398261</v>
      </c>
      <c r="Y360" s="33">
        <v>11608.261772632784</v>
      </c>
      <c r="Z360" s="144">
        <v>0</v>
      </c>
      <c r="AA360" s="34">
        <v>2695.4467074847562</v>
      </c>
      <c r="AB360" s="34">
        <v>14581.905370861496</v>
      </c>
      <c r="AC360" s="34">
        <v>61573.05</v>
      </c>
      <c r="AD360" s="34">
        <v>960.5</v>
      </c>
      <c r="AE360" s="34">
        <v>164</v>
      </c>
      <c r="AF360" s="34">
        <v>79974.902078346262</v>
      </c>
      <c r="AG360" s="136">
        <v>4000</v>
      </c>
      <c r="AH360" s="34">
        <v>48192.309402300001</v>
      </c>
      <c r="AI360" s="34">
        <v>0</v>
      </c>
      <c r="AJ360" s="34">
        <v>6655.0294023000015</v>
      </c>
      <c r="AK360" s="34">
        <v>6655.0294023000015</v>
      </c>
      <c r="AL360" s="34">
        <v>4000</v>
      </c>
      <c r="AM360" s="34">
        <v>41537.279999999999</v>
      </c>
      <c r="AN360" s="34">
        <v>37537.279999999999</v>
      </c>
      <c r="AO360" s="34">
        <v>13441.603425300011</v>
      </c>
      <c r="AP360" s="34">
        <v>-30750.705976999991</v>
      </c>
      <c r="AQ360" s="34">
        <v>44192.309402300001</v>
      </c>
      <c r="AR360" s="34">
        <v>-54523</v>
      </c>
      <c r="AS360" s="34">
        <v>0</v>
      </c>
    </row>
    <row r="361" spans="2:45" s="1" customFormat="1" ht="13.8">
      <c r="B361" s="31" t="s">
        <v>1223</v>
      </c>
      <c r="C361" s="32" t="s">
        <v>408</v>
      </c>
      <c r="D361" s="31" t="s">
        <v>409</v>
      </c>
      <c r="E361" s="31" t="s">
        <v>14</v>
      </c>
      <c r="F361" s="31" t="s">
        <v>15</v>
      </c>
      <c r="G361" s="31" t="s">
        <v>16</v>
      </c>
      <c r="H361" s="31" t="s">
        <v>25</v>
      </c>
      <c r="I361" s="31" t="s">
        <v>10</v>
      </c>
      <c r="J361" s="31" t="s">
        <v>11</v>
      </c>
      <c r="K361" s="31" t="s">
        <v>410</v>
      </c>
      <c r="L361" s="33">
        <v>1129</v>
      </c>
      <c r="M361" s="150">
        <v>19313.841224000003</v>
      </c>
      <c r="N361" s="34">
        <v>-25900</v>
      </c>
      <c r="O361" s="34">
        <v>21337.076618960531</v>
      </c>
      <c r="P361" s="30">
        <v>7978.7353464000043</v>
      </c>
      <c r="Q361" s="35">
        <v>394.85537099999999</v>
      </c>
      <c r="R361" s="36">
        <v>0</v>
      </c>
      <c r="S361" s="36">
        <v>0</v>
      </c>
      <c r="T361" s="36">
        <v>10767.681203018539</v>
      </c>
      <c r="U361" s="37">
        <v>10767.739267774226</v>
      </c>
      <c r="V361" s="38">
        <v>11162.594638774226</v>
      </c>
      <c r="W361" s="34">
        <v>19141.32998517423</v>
      </c>
      <c r="X361" s="34">
        <v>12963.485901560522</v>
      </c>
      <c r="Y361" s="33">
        <v>6177.8440836137088</v>
      </c>
      <c r="Z361" s="144">
        <v>0</v>
      </c>
      <c r="AA361" s="34">
        <v>1050.0265290416301</v>
      </c>
      <c r="AB361" s="34">
        <v>3005.0720818312498</v>
      </c>
      <c r="AC361" s="34">
        <v>24035.1</v>
      </c>
      <c r="AD361" s="34">
        <v>161.546526245</v>
      </c>
      <c r="AE361" s="34">
        <v>0</v>
      </c>
      <c r="AF361" s="34">
        <v>28251.745137117879</v>
      </c>
      <c r="AG361" s="136">
        <v>0</v>
      </c>
      <c r="AH361" s="34">
        <v>14564.894122400001</v>
      </c>
      <c r="AI361" s="34">
        <v>0</v>
      </c>
      <c r="AJ361" s="34">
        <v>1931.3841224000005</v>
      </c>
      <c r="AK361" s="34">
        <v>1931.3841224000005</v>
      </c>
      <c r="AL361" s="34">
        <v>0</v>
      </c>
      <c r="AM361" s="34">
        <v>12633.51</v>
      </c>
      <c r="AN361" s="34">
        <v>12633.51</v>
      </c>
      <c r="AO361" s="34">
        <v>7978.7353464000043</v>
      </c>
      <c r="AP361" s="34">
        <v>-6586.1587759999966</v>
      </c>
      <c r="AQ361" s="34">
        <v>14564.894122400001</v>
      </c>
      <c r="AR361" s="34">
        <v>-25900</v>
      </c>
      <c r="AS361" s="34">
        <v>0</v>
      </c>
    </row>
    <row r="362" spans="2:45" s="1" customFormat="1" ht="13.8">
      <c r="B362" s="31" t="s">
        <v>1223</v>
      </c>
      <c r="C362" s="32" t="s">
        <v>1163</v>
      </c>
      <c r="D362" s="31" t="s">
        <v>1164</v>
      </c>
      <c r="E362" s="31" t="s">
        <v>14</v>
      </c>
      <c r="F362" s="31" t="s">
        <v>15</v>
      </c>
      <c r="G362" s="31" t="s">
        <v>16</v>
      </c>
      <c r="H362" s="31" t="s">
        <v>25</v>
      </c>
      <c r="I362" s="31" t="s">
        <v>10</v>
      </c>
      <c r="J362" s="31" t="s">
        <v>11</v>
      </c>
      <c r="K362" s="31" t="s">
        <v>1165</v>
      </c>
      <c r="L362" s="33">
        <v>1910</v>
      </c>
      <c r="M362" s="150">
        <v>84457.442689999996</v>
      </c>
      <c r="N362" s="34">
        <v>4144</v>
      </c>
      <c r="O362" s="34">
        <v>0</v>
      </c>
      <c r="P362" s="30">
        <v>109974.34268999999</v>
      </c>
      <c r="Q362" s="35">
        <v>1042.3798710000001</v>
      </c>
      <c r="R362" s="36">
        <v>0</v>
      </c>
      <c r="S362" s="36">
        <v>75.374164571457513</v>
      </c>
      <c r="T362" s="36">
        <v>3744.6258354285424</v>
      </c>
      <c r="U362" s="37">
        <v>3820.0205993623454</v>
      </c>
      <c r="V362" s="38">
        <v>4862.400470362345</v>
      </c>
      <c r="W362" s="34">
        <v>114836.74316036234</v>
      </c>
      <c r="X362" s="34">
        <v>141.32655857148347</v>
      </c>
      <c r="Y362" s="33">
        <v>114695.41660179086</v>
      </c>
      <c r="Z362" s="144">
        <v>0</v>
      </c>
      <c r="AA362" s="34">
        <v>2458.2936618039575</v>
      </c>
      <c r="AB362" s="34">
        <v>6194.2126445141002</v>
      </c>
      <c r="AC362" s="34">
        <v>41930.369999999995</v>
      </c>
      <c r="AD362" s="34">
        <v>428</v>
      </c>
      <c r="AE362" s="34">
        <v>0</v>
      </c>
      <c r="AF362" s="34">
        <v>51010.876306318052</v>
      </c>
      <c r="AG362" s="136">
        <v>0</v>
      </c>
      <c r="AH362" s="34">
        <v>21372.899999999998</v>
      </c>
      <c r="AI362" s="34">
        <v>0</v>
      </c>
      <c r="AJ362" s="34">
        <v>0</v>
      </c>
      <c r="AK362" s="34">
        <v>0</v>
      </c>
      <c r="AL362" s="34">
        <v>0</v>
      </c>
      <c r="AM362" s="34">
        <v>21372.899999999998</v>
      </c>
      <c r="AN362" s="34">
        <v>21372.899999999998</v>
      </c>
      <c r="AO362" s="34">
        <v>109974.34268999999</v>
      </c>
      <c r="AP362" s="34">
        <v>88601.442689999996</v>
      </c>
      <c r="AQ362" s="34">
        <v>21372.899999999994</v>
      </c>
      <c r="AR362" s="34">
        <v>4144</v>
      </c>
      <c r="AS362" s="34">
        <v>0</v>
      </c>
    </row>
    <row r="363" spans="2:45" s="1" customFormat="1" ht="13.8">
      <c r="B363" s="31" t="s">
        <v>1223</v>
      </c>
      <c r="C363" s="32" t="s">
        <v>761</v>
      </c>
      <c r="D363" s="31" t="s">
        <v>762</v>
      </c>
      <c r="E363" s="31" t="s">
        <v>14</v>
      </c>
      <c r="F363" s="31" t="s">
        <v>15</v>
      </c>
      <c r="G363" s="31" t="s">
        <v>16</v>
      </c>
      <c r="H363" s="31" t="s">
        <v>25</v>
      </c>
      <c r="I363" s="31" t="s">
        <v>10</v>
      </c>
      <c r="J363" s="31" t="s">
        <v>11</v>
      </c>
      <c r="K363" s="31" t="s">
        <v>763</v>
      </c>
      <c r="L363" s="33">
        <v>1862</v>
      </c>
      <c r="M363" s="150">
        <v>34773.776912999994</v>
      </c>
      <c r="N363" s="34">
        <v>-826</v>
      </c>
      <c r="O363" s="34">
        <v>0</v>
      </c>
      <c r="P363" s="30">
        <v>49675.476912999991</v>
      </c>
      <c r="Q363" s="35">
        <v>1107.806149</v>
      </c>
      <c r="R363" s="36">
        <v>0</v>
      </c>
      <c r="S363" s="36">
        <v>475.0678548573253</v>
      </c>
      <c r="T363" s="36">
        <v>3248.9321451426749</v>
      </c>
      <c r="U363" s="37">
        <v>3724.0200816820357</v>
      </c>
      <c r="V363" s="38">
        <v>4831.8262306820361</v>
      </c>
      <c r="W363" s="34">
        <v>54507.303143682031</v>
      </c>
      <c r="X363" s="34">
        <v>890.75222785733058</v>
      </c>
      <c r="Y363" s="33">
        <v>53616.5509158247</v>
      </c>
      <c r="Z363" s="144">
        <v>0</v>
      </c>
      <c r="AA363" s="34">
        <v>1874.0728445323073</v>
      </c>
      <c r="AB363" s="34">
        <v>4528.7218135213543</v>
      </c>
      <c r="AC363" s="34">
        <v>31946.95</v>
      </c>
      <c r="AD363" s="34">
        <v>121.66052639999999</v>
      </c>
      <c r="AE363" s="34">
        <v>0</v>
      </c>
      <c r="AF363" s="34">
        <v>38471.405184453666</v>
      </c>
      <c r="AG363" s="136">
        <v>28350</v>
      </c>
      <c r="AH363" s="34">
        <v>29439.7</v>
      </c>
      <c r="AI363" s="34">
        <v>0</v>
      </c>
      <c r="AJ363" s="34">
        <v>1089.7</v>
      </c>
      <c r="AK363" s="34">
        <v>1089.7</v>
      </c>
      <c r="AL363" s="34">
        <v>28350</v>
      </c>
      <c r="AM363" s="34">
        <v>28350</v>
      </c>
      <c r="AN363" s="34">
        <v>0</v>
      </c>
      <c r="AO363" s="34">
        <v>49675.476912999991</v>
      </c>
      <c r="AP363" s="34">
        <v>48585.776912999994</v>
      </c>
      <c r="AQ363" s="34">
        <v>1089.6999999999971</v>
      </c>
      <c r="AR363" s="34">
        <v>-826</v>
      </c>
      <c r="AS363" s="34">
        <v>0</v>
      </c>
    </row>
    <row r="364" spans="2:45" s="1" customFormat="1" ht="13.8">
      <c r="B364" s="31" t="s">
        <v>1223</v>
      </c>
      <c r="C364" s="32" t="s">
        <v>263</v>
      </c>
      <c r="D364" s="31" t="s">
        <v>264</v>
      </c>
      <c r="E364" s="31" t="s">
        <v>14</v>
      </c>
      <c r="F364" s="31" t="s">
        <v>15</v>
      </c>
      <c r="G364" s="31" t="s">
        <v>16</v>
      </c>
      <c r="H364" s="31" t="s">
        <v>25</v>
      </c>
      <c r="I364" s="31" t="s">
        <v>10</v>
      </c>
      <c r="J364" s="31" t="s">
        <v>11</v>
      </c>
      <c r="K364" s="31" t="s">
        <v>265</v>
      </c>
      <c r="L364" s="33">
        <v>1098</v>
      </c>
      <c r="M364" s="150">
        <v>40792.901848000001</v>
      </c>
      <c r="N364" s="34">
        <v>-309</v>
      </c>
      <c r="O364" s="34">
        <v>59.900000000000006</v>
      </c>
      <c r="P364" s="30">
        <v>15271.621848000003</v>
      </c>
      <c r="Q364" s="35">
        <v>1836.9852550000001</v>
      </c>
      <c r="R364" s="36">
        <v>0</v>
      </c>
      <c r="S364" s="36">
        <v>0</v>
      </c>
      <c r="T364" s="36">
        <v>2196</v>
      </c>
      <c r="U364" s="37">
        <v>2196.0118419370974</v>
      </c>
      <c r="V364" s="38">
        <v>4032.9970969370975</v>
      </c>
      <c r="W364" s="34">
        <v>19304.618944937101</v>
      </c>
      <c r="X364" s="34">
        <v>0</v>
      </c>
      <c r="Y364" s="33">
        <v>19304.618944937101</v>
      </c>
      <c r="Z364" s="144">
        <v>0</v>
      </c>
      <c r="AA364" s="34">
        <v>1092.3890388768955</v>
      </c>
      <c r="AB364" s="34">
        <v>3360.0204351861389</v>
      </c>
      <c r="AC364" s="34">
        <v>20868.43</v>
      </c>
      <c r="AD364" s="34">
        <v>240.26807280000003</v>
      </c>
      <c r="AE364" s="34">
        <v>0</v>
      </c>
      <c r="AF364" s="34">
        <v>25561.107546863037</v>
      </c>
      <c r="AG364" s="136">
        <v>0</v>
      </c>
      <c r="AH364" s="34">
        <v>12535.72</v>
      </c>
      <c r="AI364" s="34">
        <v>0</v>
      </c>
      <c r="AJ364" s="34">
        <v>249.10000000000002</v>
      </c>
      <c r="AK364" s="34">
        <v>249.10000000000002</v>
      </c>
      <c r="AL364" s="34">
        <v>0</v>
      </c>
      <c r="AM364" s="34">
        <v>12286.619999999999</v>
      </c>
      <c r="AN364" s="34">
        <v>12286.619999999999</v>
      </c>
      <c r="AO364" s="34">
        <v>15271.621848000003</v>
      </c>
      <c r="AP364" s="34">
        <v>2735.9018480000032</v>
      </c>
      <c r="AQ364" s="34">
        <v>12535.720000000001</v>
      </c>
      <c r="AR364" s="34">
        <v>-309</v>
      </c>
      <c r="AS364" s="34">
        <v>0</v>
      </c>
    </row>
    <row r="365" spans="2:45" s="1" customFormat="1" ht="13.8">
      <c r="B365" s="31" t="s">
        <v>1223</v>
      </c>
      <c r="C365" s="32" t="s">
        <v>953</v>
      </c>
      <c r="D365" s="31" t="s">
        <v>954</v>
      </c>
      <c r="E365" s="31" t="s">
        <v>14</v>
      </c>
      <c r="F365" s="31" t="s">
        <v>15</v>
      </c>
      <c r="G365" s="31" t="s">
        <v>16</v>
      </c>
      <c r="H365" s="31" t="s">
        <v>25</v>
      </c>
      <c r="I365" s="31" t="s">
        <v>10</v>
      </c>
      <c r="J365" s="31" t="s">
        <v>11</v>
      </c>
      <c r="K365" s="31" t="s">
        <v>955</v>
      </c>
      <c r="L365" s="33">
        <v>3439</v>
      </c>
      <c r="M365" s="150">
        <v>278163.30482999998</v>
      </c>
      <c r="N365" s="34">
        <v>-96082</v>
      </c>
      <c r="O365" s="34">
        <v>12198.533554261263</v>
      </c>
      <c r="P365" s="30">
        <v>213847.63531299995</v>
      </c>
      <c r="Q365" s="35">
        <v>7616.7018959999996</v>
      </c>
      <c r="R365" s="36">
        <v>0</v>
      </c>
      <c r="S365" s="36">
        <v>934.32510971464467</v>
      </c>
      <c r="T365" s="36">
        <v>5943.6748902853551</v>
      </c>
      <c r="U365" s="37">
        <v>6878.0370896372287</v>
      </c>
      <c r="V365" s="38">
        <v>14494.738985637228</v>
      </c>
      <c r="W365" s="34">
        <v>228342.37429863718</v>
      </c>
      <c r="X365" s="34">
        <v>1751.8595807146339</v>
      </c>
      <c r="Y365" s="33">
        <v>226590.51471792255</v>
      </c>
      <c r="Z365" s="144">
        <v>0</v>
      </c>
      <c r="AA365" s="34">
        <v>12414.755305025834</v>
      </c>
      <c r="AB365" s="34">
        <v>25507.451810884064</v>
      </c>
      <c r="AC365" s="34">
        <v>46268.45</v>
      </c>
      <c r="AD365" s="34">
        <v>1966.34</v>
      </c>
      <c r="AE365" s="34">
        <v>1925.45</v>
      </c>
      <c r="AF365" s="34">
        <v>88082.44711590989</v>
      </c>
      <c r="AG365" s="136">
        <v>119462</v>
      </c>
      <c r="AH365" s="34">
        <v>147278.330483</v>
      </c>
      <c r="AI365" s="34">
        <v>0</v>
      </c>
      <c r="AJ365" s="34">
        <v>27816.330482999998</v>
      </c>
      <c r="AK365" s="34">
        <v>27816.330482999998</v>
      </c>
      <c r="AL365" s="34">
        <v>119462</v>
      </c>
      <c r="AM365" s="34">
        <v>119462</v>
      </c>
      <c r="AN365" s="34">
        <v>0</v>
      </c>
      <c r="AO365" s="34">
        <v>213847.63531299995</v>
      </c>
      <c r="AP365" s="34">
        <v>186031.30482999995</v>
      </c>
      <c r="AQ365" s="34">
        <v>27816.330482999998</v>
      </c>
      <c r="AR365" s="34">
        <v>-96082</v>
      </c>
      <c r="AS365" s="34">
        <v>0</v>
      </c>
    </row>
    <row r="366" spans="2:45" s="1" customFormat="1" ht="13.8">
      <c r="B366" s="31" t="s">
        <v>1223</v>
      </c>
      <c r="C366" s="32" t="s">
        <v>781</v>
      </c>
      <c r="D366" s="31" t="s">
        <v>782</v>
      </c>
      <c r="E366" s="31" t="s">
        <v>14</v>
      </c>
      <c r="F366" s="31" t="s">
        <v>15</v>
      </c>
      <c r="G366" s="31" t="s">
        <v>16</v>
      </c>
      <c r="H366" s="31" t="s">
        <v>25</v>
      </c>
      <c r="I366" s="31" t="s">
        <v>10</v>
      </c>
      <c r="J366" s="31" t="s">
        <v>11</v>
      </c>
      <c r="K366" s="31" t="s">
        <v>783</v>
      </c>
      <c r="L366" s="33">
        <v>1034</v>
      </c>
      <c r="M366" s="150">
        <v>29184.810476000002</v>
      </c>
      <c r="N366" s="34">
        <v>-15839</v>
      </c>
      <c r="O366" s="34">
        <v>10776.006123209507</v>
      </c>
      <c r="P366" s="30">
        <v>26371.291523599997</v>
      </c>
      <c r="Q366" s="35">
        <v>1543.7328150000001</v>
      </c>
      <c r="R366" s="36">
        <v>0</v>
      </c>
      <c r="S366" s="36">
        <v>317.76474057155059</v>
      </c>
      <c r="T366" s="36">
        <v>1750.2352594284494</v>
      </c>
      <c r="U366" s="37">
        <v>2068.0111516966836</v>
      </c>
      <c r="V366" s="38">
        <v>3611.7439666966839</v>
      </c>
      <c r="W366" s="34">
        <v>29983.035490296679</v>
      </c>
      <c r="X366" s="34">
        <v>595.80888857155151</v>
      </c>
      <c r="Y366" s="33">
        <v>29387.226601725128</v>
      </c>
      <c r="Z366" s="144">
        <v>0</v>
      </c>
      <c r="AA366" s="34">
        <v>1154.1248347242788</v>
      </c>
      <c r="AB366" s="34">
        <v>4494.5664958771458</v>
      </c>
      <c r="AC366" s="34">
        <v>19887.900000000001</v>
      </c>
      <c r="AD366" s="34">
        <v>58.1106792</v>
      </c>
      <c r="AE366" s="34">
        <v>0</v>
      </c>
      <c r="AF366" s="34">
        <v>25594.702009801425</v>
      </c>
      <c r="AG366" s="136">
        <v>27319</v>
      </c>
      <c r="AH366" s="34">
        <v>30237.481047599998</v>
      </c>
      <c r="AI366" s="34">
        <v>0</v>
      </c>
      <c r="AJ366" s="34">
        <v>2918.4810476000002</v>
      </c>
      <c r="AK366" s="34">
        <v>2918.4810476000002</v>
      </c>
      <c r="AL366" s="34">
        <v>27319</v>
      </c>
      <c r="AM366" s="34">
        <v>27319</v>
      </c>
      <c r="AN366" s="34">
        <v>0</v>
      </c>
      <c r="AO366" s="34">
        <v>26371.291523599997</v>
      </c>
      <c r="AP366" s="34">
        <v>23452.810475999999</v>
      </c>
      <c r="AQ366" s="34">
        <v>2918.4810475999984</v>
      </c>
      <c r="AR366" s="34">
        <v>-15839</v>
      </c>
      <c r="AS366" s="34">
        <v>0</v>
      </c>
    </row>
    <row r="367" spans="2:45" s="1" customFormat="1" ht="13.8">
      <c r="B367" s="31" t="s">
        <v>1223</v>
      </c>
      <c r="C367" s="32" t="s">
        <v>998</v>
      </c>
      <c r="D367" s="31" t="s">
        <v>999</v>
      </c>
      <c r="E367" s="31" t="s">
        <v>14</v>
      </c>
      <c r="F367" s="31" t="s">
        <v>15</v>
      </c>
      <c r="G367" s="31" t="s">
        <v>16</v>
      </c>
      <c r="H367" s="31" t="s">
        <v>25</v>
      </c>
      <c r="I367" s="31" t="s">
        <v>10</v>
      </c>
      <c r="J367" s="31" t="s">
        <v>22</v>
      </c>
      <c r="K367" s="31" t="s">
        <v>1000</v>
      </c>
      <c r="L367" s="33">
        <v>977</v>
      </c>
      <c r="M367" s="150">
        <v>22676.465305000002</v>
      </c>
      <c r="N367" s="34">
        <v>-10686</v>
      </c>
      <c r="O367" s="34">
        <v>4390.5461340000002</v>
      </c>
      <c r="P367" s="30">
        <v>-2605.0346949999948</v>
      </c>
      <c r="Q367" s="35">
        <v>433.93261899999999</v>
      </c>
      <c r="R367" s="36">
        <v>2605.0346949999948</v>
      </c>
      <c r="S367" s="36">
        <v>0</v>
      </c>
      <c r="T367" s="36">
        <v>3234.7310557280407</v>
      </c>
      <c r="U367" s="37">
        <v>5839.7972416837201</v>
      </c>
      <c r="V367" s="38">
        <v>6273.7298606837203</v>
      </c>
      <c r="W367" s="34">
        <v>6273.7298606837203</v>
      </c>
      <c r="X367" s="34">
        <v>3956.6135149999991</v>
      </c>
      <c r="Y367" s="33">
        <v>2317.1163456837212</v>
      </c>
      <c r="Z367" s="144">
        <v>0</v>
      </c>
      <c r="AA367" s="34">
        <v>1610.3484695444511</v>
      </c>
      <c r="AB367" s="34">
        <v>3700.1435215663596</v>
      </c>
      <c r="AC367" s="34">
        <v>17539.95</v>
      </c>
      <c r="AD367" s="34">
        <v>308.77000000000044</v>
      </c>
      <c r="AE367" s="34">
        <v>0</v>
      </c>
      <c r="AF367" s="34">
        <v>23159.211991110813</v>
      </c>
      <c r="AG367" s="136">
        <v>28957</v>
      </c>
      <c r="AH367" s="34">
        <v>29888.5</v>
      </c>
      <c r="AI367" s="34">
        <v>370</v>
      </c>
      <c r="AJ367" s="34">
        <v>1301.5</v>
      </c>
      <c r="AK367" s="34">
        <v>931.5</v>
      </c>
      <c r="AL367" s="34">
        <v>28587</v>
      </c>
      <c r="AM367" s="34">
        <v>28587</v>
      </c>
      <c r="AN367" s="34">
        <v>0</v>
      </c>
      <c r="AO367" s="34">
        <v>-2605.0346949999948</v>
      </c>
      <c r="AP367" s="34">
        <v>-3536.5346949999948</v>
      </c>
      <c r="AQ367" s="34">
        <v>931.5</v>
      </c>
      <c r="AR367" s="34">
        <v>-10686</v>
      </c>
      <c r="AS367" s="34">
        <v>0</v>
      </c>
    </row>
    <row r="368" spans="2:45" s="1" customFormat="1" ht="13.8">
      <c r="B368" s="31" t="s">
        <v>1223</v>
      </c>
      <c r="C368" s="32" t="s">
        <v>519</v>
      </c>
      <c r="D368" s="31" t="s">
        <v>520</v>
      </c>
      <c r="E368" s="31" t="s">
        <v>14</v>
      </c>
      <c r="F368" s="31" t="s">
        <v>15</v>
      </c>
      <c r="G368" s="31" t="s">
        <v>16</v>
      </c>
      <c r="H368" s="31" t="s">
        <v>25</v>
      </c>
      <c r="I368" s="31" t="s">
        <v>10</v>
      </c>
      <c r="J368" s="31" t="s">
        <v>22</v>
      </c>
      <c r="K368" s="31" t="s">
        <v>521</v>
      </c>
      <c r="L368" s="33">
        <v>413</v>
      </c>
      <c r="M368" s="150">
        <v>9755.4687669999985</v>
      </c>
      <c r="N368" s="34">
        <v>1021</v>
      </c>
      <c r="O368" s="34">
        <v>0</v>
      </c>
      <c r="P368" s="30">
        <v>12183.468766999998</v>
      </c>
      <c r="Q368" s="35">
        <v>0</v>
      </c>
      <c r="R368" s="36">
        <v>0</v>
      </c>
      <c r="S368" s="36">
        <v>94.533345142893452</v>
      </c>
      <c r="T368" s="36">
        <v>731.46665485710651</v>
      </c>
      <c r="U368" s="37">
        <v>826.0044542076696</v>
      </c>
      <c r="V368" s="38">
        <v>826.0044542076696</v>
      </c>
      <c r="W368" s="34">
        <v>13009.473221207669</v>
      </c>
      <c r="X368" s="34">
        <v>94.533345142894177</v>
      </c>
      <c r="Y368" s="33">
        <v>12914.939876064775</v>
      </c>
      <c r="Z368" s="144">
        <v>0</v>
      </c>
      <c r="AA368" s="34">
        <v>591.53202625484755</v>
      </c>
      <c r="AB368" s="34">
        <v>962.46650152470897</v>
      </c>
      <c r="AC368" s="34">
        <v>6661.0300000000007</v>
      </c>
      <c r="AD368" s="34">
        <v>221.625</v>
      </c>
      <c r="AE368" s="34">
        <v>673</v>
      </c>
      <c r="AF368" s="34">
        <v>9109.6535277795574</v>
      </c>
      <c r="AG368" s="136">
        <v>7512</v>
      </c>
      <c r="AH368" s="34">
        <v>7512</v>
      </c>
      <c r="AI368" s="34">
        <v>0</v>
      </c>
      <c r="AJ368" s="34">
        <v>0</v>
      </c>
      <c r="AK368" s="34">
        <v>0</v>
      </c>
      <c r="AL368" s="34">
        <v>7512</v>
      </c>
      <c r="AM368" s="34">
        <v>7512</v>
      </c>
      <c r="AN368" s="34">
        <v>0</v>
      </c>
      <c r="AO368" s="34">
        <v>12183.468766999998</v>
      </c>
      <c r="AP368" s="34">
        <v>12183.468766999998</v>
      </c>
      <c r="AQ368" s="34">
        <v>0</v>
      </c>
      <c r="AR368" s="34">
        <v>1021</v>
      </c>
      <c r="AS368" s="34">
        <v>0</v>
      </c>
    </row>
    <row r="369" spans="2:45" s="1" customFormat="1" ht="13.8">
      <c r="B369" s="31" t="s">
        <v>1223</v>
      </c>
      <c r="C369" s="32" t="s">
        <v>1127</v>
      </c>
      <c r="D369" s="31" t="s">
        <v>1128</v>
      </c>
      <c r="E369" s="31" t="s">
        <v>14</v>
      </c>
      <c r="F369" s="31" t="s">
        <v>15</v>
      </c>
      <c r="G369" s="31" t="s">
        <v>16</v>
      </c>
      <c r="H369" s="31" t="s">
        <v>25</v>
      </c>
      <c r="I369" s="31" t="s">
        <v>10</v>
      </c>
      <c r="J369" s="31" t="s">
        <v>11</v>
      </c>
      <c r="K369" s="31" t="s">
        <v>1129</v>
      </c>
      <c r="L369" s="33">
        <v>4109</v>
      </c>
      <c r="M369" s="150">
        <v>92073.647107999976</v>
      </c>
      <c r="N369" s="34">
        <v>-36587</v>
      </c>
      <c r="O369" s="34">
        <v>8457.5299606162171</v>
      </c>
      <c r="P369" s="30">
        <v>69185.011818799976</v>
      </c>
      <c r="Q369" s="35">
        <v>5325.0105809999995</v>
      </c>
      <c r="R369" s="36">
        <v>0</v>
      </c>
      <c r="S369" s="36">
        <v>2067.9552765722228</v>
      </c>
      <c r="T369" s="36">
        <v>6150.0447234277772</v>
      </c>
      <c r="U369" s="37">
        <v>8218.04431559156</v>
      </c>
      <c r="V369" s="38">
        <v>13543.054896591559</v>
      </c>
      <c r="W369" s="34">
        <v>82728.066715391527</v>
      </c>
      <c r="X369" s="34">
        <v>3877.4161435722199</v>
      </c>
      <c r="Y369" s="33">
        <v>78850.650571819308</v>
      </c>
      <c r="Z369" s="144">
        <v>0</v>
      </c>
      <c r="AA369" s="34">
        <v>3652.7161668035324</v>
      </c>
      <c r="AB369" s="34">
        <v>19854.61564917853</v>
      </c>
      <c r="AC369" s="34">
        <v>66701.010000000009</v>
      </c>
      <c r="AD369" s="34">
        <v>932.7289769598998</v>
      </c>
      <c r="AE369" s="34">
        <v>0</v>
      </c>
      <c r="AF369" s="34">
        <v>91141.070792941973</v>
      </c>
      <c r="AG369" s="136">
        <v>54717</v>
      </c>
      <c r="AH369" s="34">
        <v>63924.3647108</v>
      </c>
      <c r="AI369" s="34">
        <v>0</v>
      </c>
      <c r="AJ369" s="34">
        <v>9207.3647107999986</v>
      </c>
      <c r="AK369" s="34">
        <v>9207.3647107999986</v>
      </c>
      <c r="AL369" s="34">
        <v>54717</v>
      </c>
      <c r="AM369" s="34">
        <v>54717</v>
      </c>
      <c r="AN369" s="34">
        <v>0</v>
      </c>
      <c r="AO369" s="34">
        <v>69185.011818799976</v>
      </c>
      <c r="AP369" s="34">
        <v>59977.647107999976</v>
      </c>
      <c r="AQ369" s="34">
        <v>9207.3647108000005</v>
      </c>
      <c r="AR369" s="34">
        <v>-36587</v>
      </c>
      <c r="AS369" s="34">
        <v>0</v>
      </c>
    </row>
    <row r="370" spans="2:45" s="1" customFormat="1" ht="13.8">
      <c r="B370" s="31" t="s">
        <v>1223</v>
      </c>
      <c r="C370" s="32" t="s">
        <v>251</v>
      </c>
      <c r="D370" s="31" t="s">
        <v>252</v>
      </c>
      <c r="E370" s="31" t="s">
        <v>14</v>
      </c>
      <c r="F370" s="31" t="s">
        <v>15</v>
      </c>
      <c r="G370" s="31" t="s">
        <v>16</v>
      </c>
      <c r="H370" s="31" t="s">
        <v>25</v>
      </c>
      <c r="I370" s="31" t="s">
        <v>10</v>
      </c>
      <c r="J370" s="31" t="s">
        <v>22</v>
      </c>
      <c r="K370" s="31" t="s">
        <v>253</v>
      </c>
      <c r="L370" s="33">
        <v>508</v>
      </c>
      <c r="M370" s="150">
        <v>17565.755492</v>
      </c>
      <c r="N370" s="34">
        <v>-1832</v>
      </c>
      <c r="O370" s="34">
        <v>70.050608531015769</v>
      </c>
      <c r="P370" s="30">
        <v>-34340.668958800001</v>
      </c>
      <c r="Q370" s="35">
        <v>1478.772659</v>
      </c>
      <c r="R370" s="36">
        <v>34340.668958800001</v>
      </c>
      <c r="S370" s="36">
        <v>41.750249142873173</v>
      </c>
      <c r="T370" s="36">
        <v>-1803.199555256957</v>
      </c>
      <c r="U370" s="37">
        <v>32579.395336233189</v>
      </c>
      <c r="V370" s="38">
        <v>34058.167995233191</v>
      </c>
      <c r="W370" s="34">
        <v>34058.167995233191</v>
      </c>
      <c r="X370" s="34">
        <v>78.281717142876005</v>
      </c>
      <c r="Y370" s="33">
        <v>33979.886278090315</v>
      </c>
      <c r="Z370" s="144">
        <v>0</v>
      </c>
      <c r="AA370" s="34">
        <v>1042.9971956468999</v>
      </c>
      <c r="AB370" s="34">
        <v>2683.5401662552736</v>
      </c>
      <c r="AC370" s="34">
        <v>8611.27</v>
      </c>
      <c r="AD370" s="34">
        <v>216.5</v>
      </c>
      <c r="AE370" s="34">
        <v>0</v>
      </c>
      <c r="AF370" s="34">
        <v>12554.307361902174</v>
      </c>
      <c r="AG370" s="136">
        <v>19088</v>
      </c>
      <c r="AH370" s="34">
        <v>19141.575549199999</v>
      </c>
      <c r="AI370" s="34">
        <v>1703</v>
      </c>
      <c r="AJ370" s="34">
        <v>1756.5755492000001</v>
      </c>
      <c r="AK370" s="34">
        <v>53.575549200000069</v>
      </c>
      <c r="AL370" s="34">
        <v>17385</v>
      </c>
      <c r="AM370" s="34">
        <v>17385</v>
      </c>
      <c r="AN370" s="34">
        <v>0</v>
      </c>
      <c r="AO370" s="34">
        <v>-34340.668958800001</v>
      </c>
      <c r="AP370" s="34">
        <v>-34394.244508000003</v>
      </c>
      <c r="AQ370" s="34">
        <v>53.57554920000257</v>
      </c>
      <c r="AR370" s="34">
        <v>-1832</v>
      </c>
      <c r="AS370" s="34">
        <v>0</v>
      </c>
    </row>
    <row r="371" spans="2:45" s="1" customFormat="1" ht="13.8">
      <c r="B371" s="31" t="s">
        <v>1223</v>
      </c>
      <c r="C371" s="32" t="s">
        <v>456</v>
      </c>
      <c r="D371" s="31" t="s">
        <v>457</v>
      </c>
      <c r="E371" s="31" t="s">
        <v>14</v>
      </c>
      <c r="F371" s="31" t="s">
        <v>15</v>
      </c>
      <c r="G371" s="31" t="s">
        <v>16</v>
      </c>
      <c r="H371" s="31" t="s">
        <v>25</v>
      </c>
      <c r="I371" s="31" t="s">
        <v>10</v>
      </c>
      <c r="J371" s="31" t="s">
        <v>11</v>
      </c>
      <c r="K371" s="31" t="s">
        <v>458</v>
      </c>
      <c r="L371" s="33">
        <v>1875</v>
      </c>
      <c r="M371" s="150">
        <v>28758.215581</v>
      </c>
      <c r="N371" s="34">
        <v>-11988</v>
      </c>
      <c r="O371" s="34">
        <v>0</v>
      </c>
      <c r="P371" s="30">
        <v>39721.465580999997</v>
      </c>
      <c r="Q371" s="35">
        <v>590.34737299999995</v>
      </c>
      <c r="R371" s="36">
        <v>0</v>
      </c>
      <c r="S371" s="36">
        <v>294.63810742868458</v>
      </c>
      <c r="T371" s="36">
        <v>3455.3618925713154</v>
      </c>
      <c r="U371" s="37">
        <v>3750.0202218871195</v>
      </c>
      <c r="V371" s="38">
        <v>4340.3675948871196</v>
      </c>
      <c r="W371" s="34">
        <v>44061.833175887114</v>
      </c>
      <c r="X371" s="34">
        <v>552.44645142868103</v>
      </c>
      <c r="Y371" s="33">
        <v>43509.386724458433</v>
      </c>
      <c r="Z371" s="144">
        <v>0</v>
      </c>
      <c r="AA371" s="34">
        <v>2735.3053298703348</v>
      </c>
      <c r="AB371" s="34">
        <v>6672.6016050422995</v>
      </c>
      <c r="AC371" s="34">
        <v>36689.06</v>
      </c>
      <c r="AD371" s="34">
        <v>583.5</v>
      </c>
      <c r="AE371" s="34">
        <v>488.9</v>
      </c>
      <c r="AF371" s="34">
        <v>47169.366934912636</v>
      </c>
      <c r="AG371" s="136">
        <v>0</v>
      </c>
      <c r="AH371" s="34">
        <v>22951.25</v>
      </c>
      <c r="AI371" s="34">
        <v>0</v>
      </c>
      <c r="AJ371" s="34">
        <v>1970</v>
      </c>
      <c r="AK371" s="34">
        <v>1970</v>
      </c>
      <c r="AL371" s="34">
        <v>0</v>
      </c>
      <c r="AM371" s="34">
        <v>20981.25</v>
      </c>
      <c r="AN371" s="34">
        <v>20981.25</v>
      </c>
      <c r="AO371" s="34">
        <v>39721.465580999997</v>
      </c>
      <c r="AP371" s="34">
        <v>16770.215580999997</v>
      </c>
      <c r="AQ371" s="34">
        <v>22951.25</v>
      </c>
      <c r="AR371" s="34">
        <v>-11988</v>
      </c>
      <c r="AS371" s="34">
        <v>0</v>
      </c>
    </row>
    <row r="372" spans="2:45" s="1" customFormat="1" ht="13.8">
      <c r="B372" s="31" t="s">
        <v>1223</v>
      </c>
      <c r="C372" s="32" t="s">
        <v>677</v>
      </c>
      <c r="D372" s="31" t="s">
        <v>678</v>
      </c>
      <c r="E372" s="31" t="s">
        <v>14</v>
      </c>
      <c r="F372" s="31" t="s">
        <v>15</v>
      </c>
      <c r="G372" s="31" t="s">
        <v>16</v>
      </c>
      <c r="H372" s="31" t="s">
        <v>25</v>
      </c>
      <c r="I372" s="31" t="s">
        <v>10</v>
      </c>
      <c r="J372" s="31" t="s">
        <v>21</v>
      </c>
      <c r="K372" s="31" t="s">
        <v>679</v>
      </c>
      <c r="L372" s="33">
        <v>13447</v>
      </c>
      <c r="M372" s="150">
        <v>289899.93750699994</v>
      </c>
      <c r="N372" s="34">
        <v>-314773.59999999998</v>
      </c>
      <c r="O372" s="34">
        <v>106111.65755751303</v>
      </c>
      <c r="P372" s="30">
        <v>105532.33125769993</v>
      </c>
      <c r="Q372" s="35">
        <v>15902.819113</v>
      </c>
      <c r="R372" s="36">
        <v>0</v>
      </c>
      <c r="S372" s="36">
        <v>4342.9446171445252</v>
      </c>
      <c r="T372" s="36">
        <v>22551.055382855477</v>
      </c>
      <c r="U372" s="37">
        <v>26894.145025981918</v>
      </c>
      <c r="V372" s="38">
        <v>42796.964138981915</v>
      </c>
      <c r="W372" s="34">
        <v>148329.29539668185</v>
      </c>
      <c r="X372" s="34">
        <v>8143.0211571445398</v>
      </c>
      <c r="Y372" s="33">
        <v>140186.27423953731</v>
      </c>
      <c r="Z372" s="144">
        <v>0</v>
      </c>
      <c r="AA372" s="34">
        <v>12430.103232333553</v>
      </c>
      <c r="AB372" s="34">
        <v>62756.419726366912</v>
      </c>
      <c r="AC372" s="34">
        <v>232217.99</v>
      </c>
      <c r="AD372" s="34">
        <v>3691.5469891772391</v>
      </c>
      <c r="AE372" s="34">
        <v>757.86</v>
      </c>
      <c r="AF372" s="34">
        <v>311853.91994787764</v>
      </c>
      <c r="AG372" s="136">
        <v>380011</v>
      </c>
      <c r="AH372" s="34">
        <v>409000.99375069997</v>
      </c>
      <c r="AI372" s="34">
        <v>0</v>
      </c>
      <c r="AJ372" s="34">
        <v>28989.993750699996</v>
      </c>
      <c r="AK372" s="34">
        <v>28989.993750699996</v>
      </c>
      <c r="AL372" s="34">
        <v>380011</v>
      </c>
      <c r="AM372" s="34">
        <v>380011</v>
      </c>
      <c r="AN372" s="34">
        <v>0</v>
      </c>
      <c r="AO372" s="34">
        <v>105532.33125769993</v>
      </c>
      <c r="AP372" s="34">
        <v>76542.337506999931</v>
      </c>
      <c r="AQ372" s="34">
        <v>28989.9937507</v>
      </c>
      <c r="AR372" s="34">
        <v>-314773.59999999998</v>
      </c>
      <c r="AS372" s="34">
        <v>0</v>
      </c>
    </row>
    <row r="373" spans="2:45" s="1" customFormat="1" ht="13.8">
      <c r="B373" s="31" t="s">
        <v>1223</v>
      </c>
      <c r="C373" s="32" t="s">
        <v>525</v>
      </c>
      <c r="D373" s="31" t="s">
        <v>526</v>
      </c>
      <c r="E373" s="31" t="s">
        <v>14</v>
      </c>
      <c r="F373" s="31" t="s">
        <v>15</v>
      </c>
      <c r="G373" s="31" t="s">
        <v>16</v>
      </c>
      <c r="H373" s="31" t="s">
        <v>25</v>
      </c>
      <c r="I373" s="31" t="s">
        <v>10</v>
      </c>
      <c r="J373" s="31" t="s">
        <v>11</v>
      </c>
      <c r="K373" s="31" t="s">
        <v>527</v>
      </c>
      <c r="L373" s="33">
        <v>2574</v>
      </c>
      <c r="M373" s="150">
        <v>41563.890304</v>
      </c>
      <c r="N373" s="34">
        <v>-14722</v>
      </c>
      <c r="O373" s="34">
        <v>9530.826349832927</v>
      </c>
      <c r="P373" s="30">
        <v>59801.339334399992</v>
      </c>
      <c r="Q373" s="35">
        <v>1951.530411</v>
      </c>
      <c r="R373" s="36">
        <v>0</v>
      </c>
      <c r="S373" s="36">
        <v>839.1552045717508</v>
      </c>
      <c r="T373" s="36">
        <v>4308.8447954282492</v>
      </c>
      <c r="U373" s="37">
        <v>5148.0277606066375</v>
      </c>
      <c r="V373" s="38">
        <v>7099.5581716066372</v>
      </c>
      <c r="W373" s="34">
        <v>66900.89750600663</v>
      </c>
      <c r="X373" s="34">
        <v>1573.4160085717594</v>
      </c>
      <c r="Y373" s="33">
        <v>65327.48149743487</v>
      </c>
      <c r="Z373" s="144">
        <v>0</v>
      </c>
      <c r="AA373" s="34">
        <v>4216.3436002563758</v>
      </c>
      <c r="AB373" s="34">
        <v>10406.487307123885</v>
      </c>
      <c r="AC373" s="34">
        <v>50667.89</v>
      </c>
      <c r="AD373" s="34">
        <v>423.125</v>
      </c>
      <c r="AE373" s="34">
        <v>62.5</v>
      </c>
      <c r="AF373" s="34">
        <v>65776.345907380251</v>
      </c>
      <c r="AG373" s="136">
        <v>5200</v>
      </c>
      <c r="AH373" s="34">
        <v>32959.449030399999</v>
      </c>
      <c r="AI373" s="34">
        <v>0</v>
      </c>
      <c r="AJ373" s="34">
        <v>4156.3890304000006</v>
      </c>
      <c r="AK373" s="34">
        <v>4156.3890304000006</v>
      </c>
      <c r="AL373" s="34">
        <v>5200</v>
      </c>
      <c r="AM373" s="34">
        <v>28803.059999999998</v>
      </c>
      <c r="AN373" s="34">
        <v>23603.059999999998</v>
      </c>
      <c r="AO373" s="34">
        <v>59801.339334399992</v>
      </c>
      <c r="AP373" s="34">
        <v>32041.890303999993</v>
      </c>
      <c r="AQ373" s="34">
        <v>27759.449030399992</v>
      </c>
      <c r="AR373" s="34">
        <v>-14722</v>
      </c>
      <c r="AS373" s="34">
        <v>0</v>
      </c>
    </row>
    <row r="374" spans="2:45" s="1" customFormat="1" ht="13.8">
      <c r="B374" s="31" t="s">
        <v>1223</v>
      </c>
      <c r="C374" s="32" t="s">
        <v>366</v>
      </c>
      <c r="D374" s="31" t="s">
        <v>367</v>
      </c>
      <c r="E374" s="31" t="s">
        <v>14</v>
      </c>
      <c r="F374" s="31" t="s">
        <v>15</v>
      </c>
      <c r="G374" s="31" t="s">
        <v>16</v>
      </c>
      <c r="H374" s="31" t="s">
        <v>25</v>
      </c>
      <c r="I374" s="31" t="s">
        <v>10</v>
      </c>
      <c r="J374" s="31" t="s">
        <v>11</v>
      </c>
      <c r="K374" s="31" t="s">
        <v>368</v>
      </c>
      <c r="L374" s="33">
        <v>3491</v>
      </c>
      <c r="M374" s="150">
        <v>78755.943413000001</v>
      </c>
      <c r="N374" s="34">
        <v>-82662</v>
      </c>
      <c r="O374" s="34">
        <v>42941.03188580602</v>
      </c>
      <c r="P374" s="30">
        <v>-55586.566587000001</v>
      </c>
      <c r="Q374" s="35">
        <v>2204.626753</v>
      </c>
      <c r="R374" s="36">
        <v>55586.566587000001</v>
      </c>
      <c r="S374" s="36">
        <v>432.21294057159457</v>
      </c>
      <c r="T374" s="36">
        <v>31726.453254834887</v>
      </c>
      <c r="U374" s="37">
        <v>87745.705948857838</v>
      </c>
      <c r="V374" s="38">
        <v>89950.332701857842</v>
      </c>
      <c r="W374" s="34">
        <v>89950.332701857842</v>
      </c>
      <c r="X374" s="34">
        <v>41924.990719377631</v>
      </c>
      <c r="Y374" s="33">
        <v>48025.341982480211</v>
      </c>
      <c r="Z374" s="144">
        <v>0</v>
      </c>
      <c r="AA374" s="34">
        <v>4020.4406380110577</v>
      </c>
      <c r="AB374" s="34">
        <v>14594.911245479681</v>
      </c>
      <c r="AC374" s="34">
        <v>58300.84</v>
      </c>
      <c r="AD374" s="34">
        <v>0</v>
      </c>
      <c r="AE374" s="34">
        <v>0</v>
      </c>
      <c r="AF374" s="34">
        <v>76916.191883490741</v>
      </c>
      <c r="AG374" s="136">
        <v>0</v>
      </c>
      <c r="AH374" s="34">
        <v>43832.49</v>
      </c>
      <c r="AI374" s="34">
        <v>0</v>
      </c>
      <c r="AJ374" s="34">
        <v>4768.2</v>
      </c>
      <c r="AK374" s="34">
        <v>4768.2</v>
      </c>
      <c r="AL374" s="34">
        <v>0</v>
      </c>
      <c r="AM374" s="34">
        <v>39064.29</v>
      </c>
      <c r="AN374" s="34">
        <v>39064.29</v>
      </c>
      <c r="AO374" s="34">
        <v>-55586.566587000001</v>
      </c>
      <c r="AP374" s="34">
        <v>-99419.056586999999</v>
      </c>
      <c r="AQ374" s="34">
        <v>43832.49</v>
      </c>
      <c r="AR374" s="34">
        <v>-82662</v>
      </c>
      <c r="AS374" s="34">
        <v>0</v>
      </c>
    </row>
    <row r="375" spans="2:45" s="1" customFormat="1" ht="13.8">
      <c r="B375" s="31" t="s">
        <v>1223</v>
      </c>
      <c r="C375" s="32" t="s">
        <v>1109</v>
      </c>
      <c r="D375" s="31" t="s">
        <v>1110</v>
      </c>
      <c r="E375" s="31" t="s">
        <v>14</v>
      </c>
      <c r="F375" s="31" t="s">
        <v>15</v>
      </c>
      <c r="G375" s="31" t="s">
        <v>16</v>
      </c>
      <c r="H375" s="31" t="s">
        <v>25</v>
      </c>
      <c r="I375" s="31" t="s">
        <v>10</v>
      </c>
      <c r="J375" s="31" t="s">
        <v>11</v>
      </c>
      <c r="K375" s="31" t="s">
        <v>1111</v>
      </c>
      <c r="L375" s="33">
        <v>1060</v>
      </c>
      <c r="M375" s="150">
        <v>17159.695658742239</v>
      </c>
      <c r="N375" s="34">
        <v>0</v>
      </c>
      <c r="O375" s="34">
        <v>0</v>
      </c>
      <c r="P375" s="30">
        <v>0</v>
      </c>
      <c r="Q375" s="35">
        <v>0</v>
      </c>
      <c r="R375" s="36">
        <v>0</v>
      </c>
      <c r="S375" s="36">
        <v>0</v>
      </c>
      <c r="T375" s="36">
        <v>2120</v>
      </c>
      <c r="U375" s="37">
        <v>2120.0114321068513</v>
      </c>
      <c r="V375" s="38">
        <v>2120.0114321068513</v>
      </c>
      <c r="W375" s="34">
        <v>2120.0114321068513</v>
      </c>
      <c r="X375" s="34">
        <v>0</v>
      </c>
      <c r="Y375" s="33">
        <v>2120.0114321068513</v>
      </c>
      <c r="Z375" s="144">
        <v>0</v>
      </c>
      <c r="AA375" s="34">
        <v>750.88400411597479</v>
      </c>
      <c r="AB375" s="34">
        <v>4133.5402597593302</v>
      </c>
      <c r="AC375" s="34">
        <v>21146.010000000002</v>
      </c>
      <c r="AD375" s="34">
        <v>408.5831154</v>
      </c>
      <c r="AE375" s="34">
        <v>0</v>
      </c>
      <c r="AF375" s="34">
        <v>26439.017379275308</v>
      </c>
      <c r="AG375" s="136">
        <v>0</v>
      </c>
      <c r="AH375" s="34">
        <v>0</v>
      </c>
      <c r="AI375" s="34">
        <v>0</v>
      </c>
      <c r="AJ375" s="34">
        <v>0</v>
      </c>
      <c r="AK375" s="34">
        <v>0</v>
      </c>
      <c r="AL375" s="34">
        <v>0</v>
      </c>
      <c r="AM375" s="34">
        <v>0</v>
      </c>
      <c r="AN375" s="34">
        <v>0</v>
      </c>
      <c r="AO375" s="34">
        <v>0</v>
      </c>
      <c r="AP375" s="34">
        <v>0</v>
      </c>
      <c r="AQ375" s="34">
        <v>0</v>
      </c>
      <c r="AR375" s="34">
        <v>0</v>
      </c>
      <c r="AS375" s="34">
        <v>0</v>
      </c>
    </row>
    <row r="376" spans="2:45" s="1" customFormat="1" ht="13.8">
      <c r="B376" s="31" t="s">
        <v>1223</v>
      </c>
      <c r="C376" s="32" t="s">
        <v>758</v>
      </c>
      <c r="D376" s="31" t="s">
        <v>759</v>
      </c>
      <c r="E376" s="31" t="s">
        <v>14</v>
      </c>
      <c r="F376" s="31" t="s">
        <v>15</v>
      </c>
      <c r="G376" s="31" t="s">
        <v>16</v>
      </c>
      <c r="H376" s="31" t="s">
        <v>25</v>
      </c>
      <c r="I376" s="31" t="s">
        <v>10</v>
      </c>
      <c r="J376" s="31" t="s">
        <v>22</v>
      </c>
      <c r="K376" s="31" t="s">
        <v>760</v>
      </c>
      <c r="L376" s="33">
        <v>674</v>
      </c>
      <c r="M376" s="150">
        <v>11621.152706000001</v>
      </c>
      <c r="N376" s="34">
        <v>-6970</v>
      </c>
      <c r="O376" s="34">
        <v>1048.0591155125621</v>
      </c>
      <c r="P376" s="30">
        <v>-2659.7320233999999</v>
      </c>
      <c r="Q376" s="35">
        <v>721.39941699999997</v>
      </c>
      <c r="R376" s="36">
        <v>2659.7320233999999</v>
      </c>
      <c r="S376" s="36">
        <v>363.35658285728238</v>
      </c>
      <c r="T376" s="36">
        <v>436.01393793918032</v>
      </c>
      <c r="U376" s="37">
        <v>3459.1211974181115</v>
      </c>
      <c r="V376" s="38">
        <v>4180.5206144181111</v>
      </c>
      <c r="W376" s="34">
        <v>4180.5206144181111</v>
      </c>
      <c r="X376" s="34">
        <v>1325.8903013698441</v>
      </c>
      <c r="Y376" s="33">
        <v>2854.630313048267</v>
      </c>
      <c r="Z376" s="144">
        <v>0</v>
      </c>
      <c r="AA376" s="34">
        <v>777.5796683798128</v>
      </c>
      <c r="AB376" s="34">
        <v>2557.4141677435705</v>
      </c>
      <c r="AC376" s="34">
        <v>12900.220000000001</v>
      </c>
      <c r="AD376" s="34">
        <v>155.01734325000001</v>
      </c>
      <c r="AE376" s="34">
        <v>395.25</v>
      </c>
      <c r="AF376" s="34">
        <v>16785.481179373386</v>
      </c>
      <c r="AG376" s="136">
        <v>12483</v>
      </c>
      <c r="AH376" s="34">
        <v>13645.115270599999</v>
      </c>
      <c r="AI376" s="34">
        <v>0</v>
      </c>
      <c r="AJ376" s="34">
        <v>1162.1152706</v>
      </c>
      <c r="AK376" s="34">
        <v>1162.1152706</v>
      </c>
      <c r="AL376" s="34">
        <v>12483</v>
      </c>
      <c r="AM376" s="34">
        <v>12483</v>
      </c>
      <c r="AN376" s="34">
        <v>0</v>
      </c>
      <c r="AO376" s="34">
        <v>-2659.7320233999999</v>
      </c>
      <c r="AP376" s="34">
        <v>-3821.8472940000001</v>
      </c>
      <c r="AQ376" s="34">
        <v>1162.1152706</v>
      </c>
      <c r="AR376" s="34">
        <v>-6970</v>
      </c>
      <c r="AS376" s="34">
        <v>0</v>
      </c>
    </row>
    <row r="377" spans="2:45" s="1" customFormat="1" ht="13.8">
      <c r="B377" s="31" t="s">
        <v>1223</v>
      </c>
      <c r="C377" s="32" t="s">
        <v>630</v>
      </c>
      <c r="D377" s="31" t="s">
        <v>631</v>
      </c>
      <c r="E377" s="31" t="s">
        <v>14</v>
      </c>
      <c r="F377" s="31" t="s">
        <v>15</v>
      </c>
      <c r="G377" s="31" t="s">
        <v>16</v>
      </c>
      <c r="H377" s="31" t="s">
        <v>25</v>
      </c>
      <c r="I377" s="31" t="s">
        <v>10</v>
      </c>
      <c r="J377" s="31" t="s">
        <v>11</v>
      </c>
      <c r="K377" s="31" t="s">
        <v>632</v>
      </c>
      <c r="L377" s="33">
        <v>1245</v>
      </c>
      <c r="M377" s="150">
        <v>29511.860455000002</v>
      </c>
      <c r="N377" s="34">
        <v>-10072</v>
      </c>
      <c r="O377" s="34">
        <v>2053.5683992499453</v>
      </c>
      <c r="P377" s="30">
        <v>35766.310454999999</v>
      </c>
      <c r="Q377" s="35">
        <v>912.80713000000003</v>
      </c>
      <c r="R377" s="36">
        <v>0</v>
      </c>
      <c r="S377" s="36">
        <v>0</v>
      </c>
      <c r="T377" s="36">
        <v>2490</v>
      </c>
      <c r="U377" s="37">
        <v>2490.0134273330473</v>
      </c>
      <c r="V377" s="38">
        <v>3402.8205573330474</v>
      </c>
      <c r="W377" s="34">
        <v>39169.131012333048</v>
      </c>
      <c r="X377" s="34">
        <v>0</v>
      </c>
      <c r="Y377" s="33">
        <v>39169.131012333048</v>
      </c>
      <c r="Z377" s="144">
        <v>0</v>
      </c>
      <c r="AA377" s="34">
        <v>1531.7518303076108</v>
      </c>
      <c r="AB377" s="34">
        <v>3452.0864553910915</v>
      </c>
      <c r="AC377" s="34">
        <v>26787.89</v>
      </c>
      <c r="AD377" s="34">
        <v>276.81519603918002</v>
      </c>
      <c r="AE377" s="34">
        <v>0</v>
      </c>
      <c r="AF377" s="34">
        <v>32048.543481737881</v>
      </c>
      <c r="AG377" s="136">
        <v>7112</v>
      </c>
      <c r="AH377" s="34">
        <v>16326.449999999999</v>
      </c>
      <c r="AI377" s="34">
        <v>0</v>
      </c>
      <c r="AJ377" s="34">
        <v>2394.9</v>
      </c>
      <c r="AK377" s="34">
        <v>2394.9</v>
      </c>
      <c r="AL377" s="34">
        <v>7112</v>
      </c>
      <c r="AM377" s="34">
        <v>13931.55</v>
      </c>
      <c r="AN377" s="34">
        <v>6819.5499999999993</v>
      </c>
      <c r="AO377" s="34">
        <v>35766.310454999999</v>
      </c>
      <c r="AP377" s="34">
        <v>26551.860454999998</v>
      </c>
      <c r="AQ377" s="34">
        <v>9214.4499999999971</v>
      </c>
      <c r="AR377" s="34">
        <v>-10072</v>
      </c>
      <c r="AS377" s="34">
        <v>0</v>
      </c>
    </row>
    <row r="378" spans="2:45" s="1" customFormat="1" ht="13.8">
      <c r="B378" s="31" t="s">
        <v>1223</v>
      </c>
      <c r="C378" s="32" t="s">
        <v>23</v>
      </c>
      <c r="D378" s="31" t="s">
        <v>24</v>
      </c>
      <c r="E378" s="31" t="s">
        <v>14</v>
      </c>
      <c r="F378" s="31" t="s">
        <v>15</v>
      </c>
      <c r="G378" s="31" t="s">
        <v>16</v>
      </c>
      <c r="H378" s="31" t="s">
        <v>25</v>
      </c>
      <c r="I378" s="31" t="s">
        <v>10</v>
      </c>
      <c r="J378" s="31" t="s">
        <v>11</v>
      </c>
      <c r="K378" s="31" t="s">
        <v>26</v>
      </c>
      <c r="L378" s="33">
        <v>1057</v>
      </c>
      <c r="M378" s="150">
        <v>26173.501419000004</v>
      </c>
      <c r="N378" s="34">
        <v>-13875</v>
      </c>
      <c r="O378" s="34">
        <v>3975.7128312845844</v>
      </c>
      <c r="P378" s="30">
        <v>24755.431419</v>
      </c>
      <c r="Q378" s="35">
        <v>394.60954700000002</v>
      </c>
      <c r="R378" s="36">
        <v>0</v>
      </c>
      <c r="S378" s="36">
        <v>96.63672114289426</v>
      </c>
      <c r="T378" s="36">
        <v>2017.3632788571058</v>
      </c>
      <c r="U378" s="37">
        <v>2114.0113997518324</v>
      </c>
      <c r="V378" s="38">
        <v>2508.6209467518324</v>
      </c>
      <c r="W378" s="34">
        <v>27264.052365751832</v>
      </c>
      <c r="X378" s="34">
        <v>181.1938521428965</v>
      </c>
      <c r="Y378" s="33">
        <v>27082.858513608935</v>
      </c>
      <c r="Z378" s="144">
        <v>0</v>
      </c>
      <c r="AA378" s="34">
        <v>888.83764567611752</v>
      </c>
      <c r="AB378" s="34">
        <v>3590.6462924962311</v>
      </c>
      <c r="AC378" s="34">
        <v>21084.12</v>
      </c>
      <c r="AD378" s="34">
        <v>608.04850429999999</v>
      </c>
      <c r="AE378" s="34">
        <v>0</v>
      </c>
      <c r="AF378" s="34">
        <v>26171.652442472347</v>
      </c>
      <c r="AG378" s="136">
        <v>0</v>
      </c>
      <c r="AH378" s="34">
        <v>12456.93</v>
      </c>
      <c r="AI378" s="34">
        <v>0</v>
      </c>
      <c r="AJ378" s="34">
        <v>629.1</v>
      </c>
      <c r="AK378" s="34">
        <v>629.1</v>
      </c>
      <c r="AL378" s="34">
        <v>0</v>
      </c>
      <c r="AM378" s="34">
        <v>11827.83</v>
      </c>
      <c r="AN378" s="34">
        <v>11827.83</v>
      </c>
      <c r="AO378" s="34">
        <v>24755.431419</v>
      </c>
      <c r="AP378" s="34">
        <v>12298.501419000002</v>
      </c>
      <c r="AQ378" s="34">
        <v>12456.93</v>
      </c>
      <c r="AR378" s="34">
        <v>-13875</v>
      </c>
      <c r="AS378" s="34">
        <v>0</v>
      </c>
    </row>
    <row r="379" spans="2:45" s="1" customFormat="1" ht="13.8">
      <c r="B379" s="31" t="s">
        <v>1223</v>
      </c>
      <c r="C379" s="32" t="s">
        <v>34</v>
      </c>
      <c r="D379" s="31" t="s">
        <v>35</v>
      </c>
      <c r="E379" s="31" t="s">
        <v>14</v>
      </c>
      <c r="F379" s="31" t="s">
        <v>15</v>
      </c>
      <c r="G379" s="31" t="s">
        <v>16</v>
      </c>
      <c r="H379" s="31" t="s">
        <v>25</v>
      </c>
      <c r="I379" s="31" t="s">
        <v>10</v>
      </c>
      <c r="J379" s="31" t="s">
        <v>11</v>
      </c>
      <c r="K379" s="31" t="s">
        <v>36</v>
      </c>
      <c r="L379" s="33">
        <v>4604</v>
      </c>
      <c r="M379" s="150">
        <v>124680.04115799999</v>
      </c>
      <c r="N379" s="34">
        <v>-8583</v>
      </c>
      <c r="O379" s="34">
        <v>0</v>
      </c>
      <c r="P379" s="30">
        <v>211652.04527379997</v>
      </c>
      <c r="Q379" s="35">
        <v>3676.3856500000002</v>
      </c>
      <c r="R379" s="36">
        <v>0</v>
      </c>
      <c r="S379" s="36">
        <v>3216.3997988583783</v>
      </c>
      <c r="T379" s="36">
        <v>5991.6002011416222</v>
      </c>
      <c r="U379" s="37">
        <v>9208.0496541697594</v>
      </c>
      <c r="V379" s="38">
        <v>12884.43530416976</v>
      </c>
      <c r="W379" s="34">
        <v>224536.48057796972</v>
      </c>
      <c r="X379" s="34">
        <v>6030.7496228583623</v>
      </c>
      <c r="Y379" s="33">
        <v>218505.73095511136</v>
      </c>
      <c r="Z379" s="144">
        <v>7817.2603576710662</v>
      </c>
      <c r="AA379" s="34">
        <v>14017.130453981585</v>
      </c>
      <c r="AB379" s="34">
        <v>60383.097874309315</v>
      </c>
      <c r="AC379" s="34">
        <v>71947.209999999992</v>
      </c>
      <c r="AD379" s="34">
        <v>2090.6518191250002</v>
      </c>
      <c r="AE379" s="34">
        <v>8536.7999999999993</v>
      </c>
      <c r="AF379" s="34">
        <v>164792.15050508693</v>
      </c>
      <c r="AG379" s="136">
        <v>83087</v>
      </c>
      <c r="AH379" s="34">
        <v>95555.004115799995</v>
      </c>
      <c r="AI379" s="34">
        <v>0</v>
      </c>
      <c r="AJ379" s="34">
        <v>12468.0041158</v>
      </c>
      <c r="AK379" s="34">
        <v>12468.0041158</v>
      </c>
      <c r="AL379" s="34">
        <v>83087</v>
      </c>
      <c r="AM379" s="34">
        <v>83087</v>
      </c>
      <c r="AN379" s="34">
        <v>0</v>
      </c>
      <c r="AO379" s="34">
        <v>211652.04527379997</v>
      </c>
      <c r="AP379" s="34">
        <v>199184.04115799998</v>
      </c>
      <c r="AQ379" s="34">
        <v>12468.004115799995</v>
      </c>
      <c r="AR379" s="34">
        <v>-8583</v>
      </c>
      <c r="AS379" s="34">
        <v>0</v>
      </c>
    </row>
    <row r="380" spans="2:45" s="1" customFormat="1" ht="13.8">
      <c r="B380" s="31" t="s">
        <v>1223</v>
      </c>
      <c r="C380" s="32" t="s">
        <v>980</v>
      </c>
      <c r="D380" s="31" t="s">
        <v>981</v>
      </c>
      <c r="E380" s="31" t="s">
        <v>14</v>
      </c>
      <c r="F380" s="31" t="s">
        <v>15</v>
      </c>
      <c r="G380" s="31" t="s">
        <v>16</v>
      </c>
      <c r="H380" s="31" t="s">
        <v>25</v>
      </c>
      <c r="I380" s="31" t="s">
        <v>10</v>
      </c>
      <c r="J380" s="31" t="s">
        <v>11</v>
      </c>
      <c r="K380" s="31" t="s">
        <v>982</v>
      </c>
      <c r="L380" s="33">
        <v>1011</v>
      </c>
      <c r="M380" s="150">
        <v>53572.525908000003</v>
      </c>
      <c r="N380" s="34">
        <v>-24993</v>
      </c>
      <c r="O380" s="34">
        <v>551.33975511530662</v>
      </c>
      <c r="P380" s="30">
        <v>46318.525908000003</v>
      </c>
      <c r="Q380" s="35">
        <v>780.16484600000001</v>
      </c>
      <c r="R380" s="36">
        <v>0</v>
      </c>
      <c r="S380" s="36">
        <v>0</v>
      </c>
      <c r="T380" s="36">
        <v>2022</v>
      </c>
      <c r="U380" s="37">
        <v>2022.0109036415347</v>
      </c>
      <c r="V380" s="38">
        <v>2802.1757496415348</v>
      </c>
      <c r="W380" s="34">
        <v>49120.701657641541</v>
      </c>
      <c r="X380" s="34">
        <v>0</v>
      </c>
      <c r="Y380" s="33">
        <v>49120.701657641541</v>
      </c>
      <c r="Z380" s="144">
        <v>0</v>
      </c>
      <c r="AA380" s="34">
        <v>1390.9051650884151</v>
      </c>
      <c r="AB380" s="34">
        <v>3558.9221279571925</v>
      </c>
      <c r="AC380" s="34">
        <v>17184.510000000002</v>
      </c>
      <c r="AD380" s="34">
        <v>81.5</v>
      </c>
      <c r="AE380" s="34">
        <v>0</v>
      </c>
      <c r="AF380" s="34">
        <v>22215.83729304561</v>
      </c>
      <c r="AG380" s="136">
        <v>15000</v>
      </c>
      <c r="AH380" s="34">
        <v>17739</v>
      </c>
      <c r="AI380" s="34">
        <v>0</v>
      </c>
      <c r="AJ380" s="34">
        <v>2739</v>
      </c>
      <c r="AK380" s="34">
        <v>2739</v>
      </c>
      <c r="AL380" s="34">
        <v>15000</v>
      </c>
      <c r="AM380" s="34">
        <v>15000</v>
      </c>
      <c r="AN380" s="34">
        <v>0</v>
      </c>
      <c r="AO380" s="34">
        <v>46318.525908000003</v>
      </c>
      <c r="AP380" s="34">
        <v>43579.525908000003</v>
      </c>
      <c r="AQ380" s="34">
        <v>2739</v>
      </c>
      <c r="AR380" s="34">
        <v>-24993</v>
      </c>
      <c r="AS380" s="34">
        <v>0</v>
      </c>
    </row>
    <row r="381" spans="2:45" s="1" customFormat="1" ht="13.8">
      <c r="B381" s="31" t="s">
        <v>1223</v>
      </c>
      <c r="C381" s="32" t="s">
        <v>182</v>
      </c>
      <c r="D381" s="31" t="s">
        <v>183</v>
      </c>
      <c r="E381" s="31" t="s">
        <v>14</v>
      </c>
      <c r="F381" s="31" t="s">
        <v>15</v>
      </c>
      <c r="G381" s="31" t="s">
        <v>16</v>
      </c>
      <c r="H381" s="31" t="s">
        <v>25</v>
      </c>
      <c r="I381" s="31" t="s">
        <v>10</v>
      </c>
      <c r="J381" s="31" t="s">
        <v>11</v>
      </c>
      <c r="K381" s="31" t="s">
        <v>184</v>
      </c>
      <c r="L381" s="33">
        <v>3714</v>
      </c>
      <c r="M381" s="150">
        <v>613452.63352899998</v>
      </c>
      <c r="N381" s="34">
        <v>-623475</v>
      </c>
      <c r="O381" s="34">
        <v>476662.09221443557</v>
      </c>
      <c r="P381" s="30">
        <v>228257.89688189997</v>
      </c>
      <c r="Q381" s="35">
        <v>33606.436914999998</v>
      </c>
      <c r="R381" s="36">
        <v>0</v>
      </c>
      <c r="S381" s="36">
        <v>1778.7339462863974</v>
      </c>
      <c r="T381" s="36">
        <v>177034.46738433713</v>
      </c>
      <c r="U381" s="37">
        <v>178814.16558138962</v>
      </c>
      <c r="V381" s="38">
        <v>212420.60249638962</v>
      </c>
      <c r="W381" s="34">
        <v>440678.49937828956</v>
      </c>
      <c r="X381" s="34">
        <v>219689.27676982194</v>
      </c>
      <c r="Y381" s="33">
        <v>220989.22260846762</v>
      </c>
      <c r="Z381" s="144">
        <v>382732.22418409894</v>
      </c>
      <c r="AA381" s="34">
        <v>70219.985035114252</v>
      </c>
      <c r="AB381" s="34">
        <v>109134.47878099192</v>
      </c>
      <c r="AC381" s="34">
        <v>28671.31</v>
      </c>
      <c r="AD381" s="34">
        <v>21424.525112794316</v>
      </c>
      <c r="AE381" s="34">
        <v>57172.5</v>
      </c>
      <c r="AF381" s="34">
        <v>669355.02311299962</v>
      </c>
      <c r="AG381" s="136">
        <v>348257</v>
      </c>
      <c r="AH381" s="34">
        <v>409602.26335289999</v>
      </c>
      <c r="AI381" s="34">
        <v>0</v>
      </c>
      <c r="AJ381" s="34">
        <v>61345.263352900001</v>
      </c>
      <c r="AK381" s="34">
        <v>61345.263352900001</v>
      </c>
      <c r="AL381" s="34">
        <v>348257</v>
      </c>
      <c r="AM381" s="34">
        <v>348257</v>
      </c>
      <c r="AN381" s="34">
        <v>0</v>
      </c>
      <c r="AO381" s="34">
        <v>228257.89688189997</v>
      </c>
      <c r="AP381" s="34">
        <v>166912.63352899998</v>
      </c>
      <c r="AQ381" s="34">
        <v>61345.263352899987</v>
      </c>
      <c r="AR381" s="34">
        <v>-623475</v>
      </c>
      <c r="AS381" s="34">
        <v>0</v>
      </c>
    </row>
    <row r="382" spans="2:45" s="1" customFormat="1" ht="13.8">
      <c r="B382" s="31" t="s">
        <v>1223</v>
      </c>
      <c r="C382" s="32" t="s">
        <v>188</v>
      </c>
      <c r="D382" s="31" t="s">
        <v>189</v>
      </c>
      <c r="E382" s="31" t="s">
        <v>14</v>
      </c>
      <c r="F382" s="31" t="s">
        <v>15</v>
      </c>
      <c r="G382" s="31" t="s">
        <v>16</v>
      </c>
      <c r="H382" s="31" t="s">
        <v>25</v>
      </c>
      <c r="I382" s="31" t="s">
        <v>10</v>
      </c>
      <c r="J382" s="31" t="s">
        <v>19</v>
      </c>
      <c r="K382" s="31" t="s">
        <v>190</v>
      </c>
      <c r="L382" s="33">
        <v>6818</v>
      </c>
      <c r="M382" s="150">
        <v>343950.64139900001</v>
      </c>
      <c r="N382" s="34">
        <v>-123649</v>
      </c>
      <c r="O382" s="34">
        <v>36011.655877698257</v>
      </c>
      <c r="P382" s="30">
        <v>278628.97953890002</v>
      </c>
      <c r="Q382" s="35">
        <v>17709.132742999998</v>
      </c>
      <c r="R382" s="36">
        <v>0</v>
      </c>
      <c r="S382" s="36">
        <v>3376.7994148584398</v>
      </c>
      <c r="T382" s="36">
        <v>10259.20058514156</v>
      </c>
      <c r="U382" s="37">
        <v>13636.07353217407</v>
      </c>
      <c r="V382" s="38">
        <v>31345.206275174067</v>
      </c>
      <c r="W382" s="34">
        <v>309974.18581407407</v>
      </c>
      <c r="X382" s="34">
        <v>6331.4989028584678</v>
      </c>
      <c r="Y382" s="33">
        <v>303642.6869112156</v>
      </c>
      <c r="Z382" s="144">
        <v>0</v>
      </c>
      <c r="AA382" s="34">
        <v>20842.875893186258</v>
      </c>
      <c r="AB382" s="34">
        <v>25375.144645327189</v>
      </c>
      <c r="AC382" s="34">
        <v>121725.54000000001</v>
      </c>
      <c r="AD382" s="34">
        <v>526.12716179999995</v>
      </c>
      <c r="AE382" s="34">
        <v>0</v>
      </c>
      <c r="AF382" s="34">
        <v>168469.68770031346</v>
      </c>
      <c r="AG382" s="136">
        <v>57096</v>
      </c>
      <c r="AH382" s="34">
        <v>109345.33813990001</v>
      </c>
      <c r="AI382" s="34">
        <v>0</v>
      </c>
      <c r="AJ382" s="34">
        <v>34395.064139900001</v>
      </c>
      <c r="AK382" s="34">
        <v>34395.064139900001</v>
      </c>
      <c r="AL382" s="34">
        <v>57096</v>
      </c>
      <c r="AM382" s="34">
        <v>74950.274000000005</v>
      </c>
      <c r="AN382" s="34">
        <v>17854.274000000005</v>
      </c>
      <c r="AO382" s="34">
        <v>278628.97953890002</v>
      </c>
      <c r="AP382" s="34">
        <v>226379.64139900001</v>
      </c>
      <c r="AQ382" s="34">
        <v>52249.338139900006</v>
      </c>
      <c r="AR382" s="34">
        <v>-123649</v>
      </c>
      <c r="AS382" s="34">
        <v>0</v>
      </c>
    </row>
    <row r="383" spans="2:45" s="1" customFormat="1" ht="13.8">
      <c r="B383" s="31" t="s">
        <v>1223</v>
      </c>
      <c r="C383" s="32" t="s">
        <v>863</v>
      </c>
      <c r="D383" s="31" t="s">
        <v>864</v>
      </c>
      <c r="E383" s="31" t="s">
        <v>14</v>
      </c>
      <c r="F383" s="31" t="s">
        <v>15</v>
      </c>
      <c r="G383" s="31" t="s">
        <v>16</v>
      </c>
      <c r="H383" s="31" t="s">
        <v>25</v>
      </c>
      <c r="I383" s="31" t="s">
        <v>10</v>
      </c>
      <c r="J383" s="31" t="s">
        <v>11</v>
      </c>
      <c r="K383" s="31" t="s">
        <v>865</v>
      </c>
      <c r="L383" s="33">
        <v>2605</v>
      </c>
      <c r="M383" s="150">
        <v>38588.931251999995</v>
      </c>
      <c r="N383" s="34">
        <v>-27035</v>
      </c>
      <c r="O383" s="34">
        <v>0</v>
      </c>
      <c r="P383" s="30">
        <v>85320.031252000015</v>
      </c>
      <c r="Q383" s="35">
        <v>592.98020499999996</v>
      </c>
      <c r="R383" s="36">
        <v>0</v>
      </c>
      <c r="S383" s="36">
        <v>677.56628000026024</v>
      </c>
      <c r="T383" s="36">
        <v>4532.4337199997399</v>
      </c>
      <c r="U383" s="37">
        <v>5210.0280949418384</v>
      </c>
      <c r="V383" s="38">
        <v>5803.0082999418382</v>
      </c>
      <c r="W383" s="34">
        <v>91123.039551941853</v>
      </c>
      <c r="X383" s="34">
        <v>1270.4367750002566</v>
      </c>
      <c r="Y383" s="33">
        <v>89852.602776941596</v>
      </c>
      <c r="Z383" s="144">
        <v>0</v>
      </c>
      <c r="AA383" s="34">
        <v>2140.4539733269139</v>
      </c>
      <c r="AB383" s="34">
        <v>13669.92899346541</v>
      </c>
      <c r="AC383" s="34">
        <v>36633.119999999995</v>
      </c>
      <c r="AD383" s="34">
        <v>788.37257633124989</v>
      </c>
      <c r="AE383" s="34">
        <v>0</v>
      </c>
      <c r="AF383" s="34">
        <v>53231.87554312357</v>
      </c>
      <c r="AG383" s="136">
        <v>84056</v>
      </c>
      <c r="AH383" s="34">
        <v>85903.1</v>
      </c>
      <c r="AI383" s="34">
        <v>0</v>
      </c>
      <c r="AJ383" s="34">
        <v>1847.1000000000001</v>
      </c>
      <c r="AK383" s="34">
        <v>1847.1000000000001</v>
      </c>
      <c r="AL383" s="34">
        <v>84056</v>
      </c>
      <c r="AM383" s="34">
        <v>84056</v>
      </c>
      <c r="AN383" s="34">
        <v>0</v>
      </c>
      <c r="AO383" s="34">
        <v>85320.031252000015</v>
      </c>
      <c r="AP383" s="34">
        <v>83472.931252000009</v>
      </c>
      <c r="AQ383" s="34">
        <v>1847.1000000000058</v>
      </c>
      <c r="AR383" s="34">
        <v>-27035</v>
      </c>
      <c r="AS383" s="34">
        <v>0</v>
      </c>
    </row>
    <row r="384" spans="2:45" s="1" customFormat="1" ht="13.8">
      <c r="B384" s="31" t="s">
        <v>1224</v>
      </c>
      <c r="C384" s="32" t="s">
        <v>115</v>
      </c>
      <c r="D384" s="31" t="s">
        <v>116</v>
      </c>
      <c r="E384" s="31" t="s">
        <v>14</v>
      </c>
      <c r="F384" s="31" t="s">
        <v>15</v>
      </c>
      <c r="G384" s="31" t="s">
        <v>16</v>
      </c>
      <c r="H384" s="31" t="s">
        <v>71</v>
      </c>
      <c r="I384" s="31" t="s">
        <v>10</v>
      </c>
      <c r="J384" s="31" t="s">
        <v>10</v>
      </c>
      <c r="K384" s="31" t="s">
        <v>117</v>
      </c>
      <c r="L384" s="33">
        <v>0</v>
      </c>
      <c r="M384" s="150">
        <v>40102.675618000001</v>
      </c>
      <c r="N384" s="34">
        <v>-69164</v>
      </c>
      <c r="O384" s="34">
        <v>22038.971399699989</v>
      </c>
      <c r="P384" s="30">
        <v>38493.275618000007</v>
      </c>
      <c r="Q384" s="35">
        <v>2016.9926820000001</v>
      </c>
      <c r="R384" s="36">
        <v>0</v>
      </c>
      <c r="S384" s="36">
        <v>0</v>
      </c>
      <c r="T384" s="36">
        <v>0</v>
      </c>
      <c r="U384" s="37">
        <v>0</v>
      </c>
      <c r="V384" s="38">
        <v>2016.9926820000001</v>
      </c>
      <c r="W384" s="34">
        <v>40510.268300000011</v>
      </c>
      <c r="X384" s="34">
        <v>0</v>
      </c>
      <c r="Y384" s="33">
        <v>40510.268300000011</v>
      </c>
      <c r="Z384" s="144">
        <v>0</v>
      </c>
      <c r="AA384" s="34">
        <v>0</v>
      </c>
      <c r="AB384" s="34">
        <v>0</v>
      </c>
      <c r="AC384" s="34">
        <v>0</v>
      </c>
      <c r="AD384" s="34">
        <v>0</v>
      </c>
      <c r="AE384" s="34">
        <v>0</v>
      </c>
      <c r="AF384" s="34">
        <v>0</v>
      </c>
      <c r="AG384" s="136">
        <v>69164</v>
      </c>
      <c r="AH384" s="34">
        <v>71114.600000000006</v>
      </c>
      <c r="AI384" s="34">
        <v>0</v>
      </c>
      <c r="AJ384" s="34">
        <v>1950.6000000000001</v>
      </c>
      <c r="AK384" s="34">
        <v>1950.6000000000001</v>
      </c>
      <c r="AL384" s="34">
        <v>69164</v>
      </c>
      <c r="AM384" s="34">
        <v>69164</v>
      </c>
      <c r="AN384" s="34">
        <v>0</v>
      </c>
      <c r="AO384" s="34">
        <v>38493.275618000007</v>
      </c>
      <c r="AP384" s="34">
        <v>36542.675618000008</v>
      </c>
      <c r="AQ384" s="34">
        <v>1950.5999999999985</v>
      </c>
      <c r="AR384" s="34">
        <v>-69164</v>
      </c>
      <c r="AS384" s="34">
        <v>0</v>
      </c>
    </row>
    <row r="385" spans="2:45" s="1" customFormat="1" ht="13.8">
      <c r="B385" s="31" t="s">
        <v>1224</v>
      </c>
      <c r="C385" s="32" t="s">
        <v>1016</v>
      </c>
      <c r="D385" s="31" t="s">
        <v>1017</v>
      </c>
      <c r="E385" s="31" t="s">
        <v>14</v>
      </c>
      <c r="F385" s="31" t="s">
        <v>15</v>
      </c>
      <c r="G385" s="31" t="s">
        <v>16</v>
      </c>
      <c r="H385" s="31" t="s">
        <v>71</v>
      </c>
      <c r="I385" s="31" t="s">
        <v>10</v>
      </c>
      <c r="J385" s="31" t="s">
        <v>10</v>
      </c>
      <c r="K385" s="31" t="s">
        <v>1018</v>
      </c>
      <c r="L385" s="33">
        <v>0</v>
      </c>
      <c r="M385" s="150">
        <v>23967.563124</v>
      </c>
      <c r="N385" s="34">
        <v>-35186</v>
      </c>
      <c r="O385" s="34">
        <v>13878.911669396688</v>
      </c>
      <c r="P385" s="30">
        <v>-4631.4368759999998</v>
      </c>
      <c r="Q385" s="35">
        <v>1897.704373</v>
      </c>
      <c r="R385" s="36">
        <v>4631.4368759999998</v>
      </c>
      <c r="S385" s="36">
        <v>0</v>
      </c>
      <c r="T385" s="36">
        <v>10345.986029855088</v>
      </c>
      <c r="U385" s="37">
        <v>14977.503671656514</v>
      </c>
      <c r="V385" s="38">
        <v>16875.208044656512</v>
      </c>
      <c r="W385" s="34">
        <v>16875.208044656512</v>
      </c>
      <c r="X385" s="34">
        <v>11981.207296396686</v>
      </c>
      <c r="Y385" s="33">
        <v>4894.0007482598267</v>
      </c>
      <c r="Z385" s="144">
        <v>0</v>
      </c>
      <c r="AA385" s="34">
        <v>0</v>
      </c>
      <c r="AB385" s="34">
        <v>0</v>
      </c>
      <c r="AC385" s="34">
        <v>0</v>
      </c>
      <c r="AD385" s="34">
        <v>0</v>
      </c>
      <c r="AE385" s="34">
        <v>0</v>
      </c>
      <c r="AF385" s="34">
        <v>0</v>
      </c>
      <c r="AG385" s="136">
        <v>31584</v>
      </c>
      <c r="AH385" s="34">
        <v>31784</v>
      </c>
      <c r="AI385" s="34">
        <v>0</v>
      </c>
      <c r="AJ385" s="34">
        <v>200</v>
      </c>
      <c r="AK385" s="34">
        <v>200</v>
      </c>
      <c r="AL385" s="34">
        <v>31584</v>
      </c>
      <c r="AM385" s="34">
        <v>31584</v>
      </c>
      <c r="AN385" s="34">
        <v>0</v>
      </c>
      <c r="AO385" s="34">
        <v>-4631.4368759999998</v>
      </c>
      <c r="AP385" s="34">
        <v>-4831.4368759999998</v>
      </c>
      <c r="AQ385" s="34">
        <v>200</v>
      </c>
      <c r="AR385" s="34">
        <v>-35186</v>
      </c>
      <c r="AS385" s="34">
        <v>0</v>
      </c>
    </row>
    <row r="386" spans="2:45" s="1" customFormat="1" ht="13.8">
      <c r="B386" s="31" t="s">
        <v>1224</v>
      </c>
      <c r="C386" s="32" t="s">
        <v>79</v>
      </c>
      <c r="D386" s="31" t="s">
        <v>80</v>
      </c>
      <c r="E386" s="31" t="s">
        <v>14</v>
      </c>
      <c r="F386" s="31" t="s">
        <v>15</v>
      </c>
      <c r="G386" s="31" t="s">
        <v>16</v>
      </c>
      <c r="H386" s="31" t="s">
        <v>71</v>
      </c>
      <c r="I386" s="31" t="s">
        <v>10</v>
      </c>
      <c r="J386" s="31" t="s">
        <v>10</v>
      </c>
      <c r="K386" s="31" t="s">
        <v>81</v>
      </c>
      <c r="L386" s="33">
        <v>0</v>
      </c>
      <c r="M386" s="150">
        <v>7509.9438220000002</v>
      </c>
      <c r="N386" s="34">
        <v>-19817</v>
      </c>
      <c r="O386" s="34">
        <v>19817</v>
      </c>
      <c r="P386" s="30">
        <v>-10504.669660719999</v>
      </c>
      <c r="Q386" s="35">
        <v>486.06805400000002</v>
      </c>
      <c r="R386" s="36">
        <v>10504.669660719999</v>
      </c>
      <c r="S386" s="36">
        <v>0</v>
      </c>
      <c r="T386" s="36">
        <v>16692.604251788893</v>
      </c>
      <c r="U386" s="37">
        <v>27197.420573896365</v>
      </c>
      <c r="V386" s="38">
        <v>27683.488627896364</v>
      </c>
      <c r="W386" s="34">
        <v>27683.488627896364</v>
      </c>
      <c r="X386" s="34">
        <v>19330.931946000001</v>
      </c>
      <c r="Y386" s="33">
        <v>8352.5566818963634</v>
      </c>
      <c r="Z386" s="144">
        <v>0</v>
      </c>
      <c r="AA386" s="34">
        <v>0</v>
      </c>
      <c r="AB386" s="34">
        <v>0</v>
      </c>
      <c r="AC386" s="34">
        <v>0</v>
      </c>
      <c r="AD386" s="34">
        <v>0</v>
      </c>
      <c r="AE386" s="34">
        <v>0</v>
      </c>
      <c r="AF386" s="34">
        <v>0</v>
      </c>
      <c r="AG386" s="136">
        <v>0</v>
      </c>
      <c r="AH386" s="34">
        <v>1802.3865172799999</v>
      </c>
      <c r="AI386" s="34">
        <v>0</v>
      </c>
      <c r="AJ386" s="34">
        <v>0</v>
      </c>
      <c r="AK386" s="34">
        <v>0</v>
      </c>
      <c r="AL386" s="34">
        <v>0</v>
      </c>
      <c r="AM386" s="34">
        <v>1802.3865172799999</v>
      </c>
      <c r="AN386" s="34">
        <v>1802.3865172799999</v>
      </c>
      <c r="AO386" s="34">
        <v>-10504.669660719999</v>
      </c>
      <c r="AP386" s="34">
        <v>-12307.056177999999</v>
      </c>
      <c r="AQ386" s="34">
        <v>1802.3865172799997</v>
      </c>
      <c r="AR386" s="34">
        <v>-19817</v>
      </c>
      <c r="AS386" s="34">
        <v>0</v>
      </c>
    </row>
    <row r="387" spans="2:45" s="1" customFormat="1" ht="13.8">
      <c r="B387" s="31" t="s">
        <v>1224</v>
      </c>
      <c r="C387" s="32" t="s">
        <v>1148</v>
      </c>
      <c r="D387" s="31" t="s">
        <v>1149</v>
      </c>
      <c r="E387" s="31" t="s">
        <v>14</v>
      </c>
      <c r="F387" s="31" t="s">
        <v>15</v>
      </c>
      <c r="G387" s="31" t="s">
        <v>16</v>
      </c>
      <c r="H387" s="31" t="s">
        <v>71</v>
      </c>
      <c r="I387" s="31" t="s">
        <v>10</v>
      </c>
      <c r="J387" s="31" t="s">
        <v>10</v>
      </c>
      <c r="K387" s="31" t="s">
        <v>1150</v>
      </c>
      <c r="L387" s="33">
        <v>0</v>
      </c>
      <c r="M387" s="150">
        <v>703.29481399999997</v>
      </c>
      <c r="N387" s="34">
        <v>15462</v>
      </c>
      <c r="O387" s="34">
        <v>0</v>
      </c>
      <c r="P387" s="30">
        <v>-2746.9144306399994</v>
      </c>
      <c r="Q387" s="35">
        <v>0</v>
      </c>
      <c r="R387" s="36">
        <v>2746.9144306399994</v>
      </c>
      <c r="S387" s="36">
        <v>0</v>
      </c>
      <c r="T387" s="36">
        <v>0</v>
      </c>
      <c r="U387" s="37">
        <v>2746.9292433849446</v>
      </c>
      <c r="V387" s="38">
        <v>2746.9292433849446</v>
      </c>
      <c r="W387" s="34">
        <v>2746.9292433849446</v>
      </c>
      <c r="X387" s="34">
        <v>4.5474999999999996E-13</v>
      </c>
      <c r="Y387" s="33">
        <v>2746.9292433849441</v>
      </c>
      <c r="Z387" s="144">
        <v>0</v>
      </c>
      <c r="AA387" s="34">
        <v>0</v>
      </c>
      <c r="AB387" s="34">
        <v>0</v>
      </c>
      <c r="AC387" s="34">
        <v>0</v>
      </c>
      <c r="AD387" s="34">
        <v>0</v>
      </c>
      <c r="AE387" s="34">
        <v>0</v>
      </c>
      <c r="AF387" s="34">
        <v>0</v>
      </c>
      <c r="AG387" s="136">
        <v>0</v>
      </c>
      <c r="AH387" s="34">
        <v>168.79075535999999</v>
      </c>
      <c r="AI387" s="34">
        <v>0</v>
      </c>
      <c r="AJ387" s="34">
        <v>0</v>
      </c>
      <c r="AK387" s="34">
        <v>0</v>
      </c>
      <c r="AL387" s="34">
        <v>0</v>
      </c>
      <c r="AM387" s="34">
        <v>168.79075535999999</v>
      </c>
      <c r="AN387" s="34">
        <v>168.79075535999999</v>
      </c>
      <c r="AO387" s="34">
        <v>-2746.9144306399994</v>
      </c>
      <c r="AP387" s="34">
        <v>-2915.7051859999992</v>
      </c>
      <c r="AQ387" s="34">
        <v>168.79075535999982</v>
      </c>
      <c r="AR387" s="34">
        <v>15462</v>
      </c>
      <c r="AS387" s="34">
        <v>0</v>
      </c>
    </row>
    <row r="388" spans="2:45" s="1" customFormat="1" ht="13.8">
      <c r="B388" s="31" t="s">
        <v>1224</v>
      </c>
      <c r="C388" s="32" t="s">
        <v>157</v>
      </c>
      <c r="D388" s="31" t="s">
        <v>158</v>
      </c>
      <c r="E388" s="31" t="s">
        <v>14</v>
      </c>
      <c r="F388" s="31" t="s">
        <v>15</v>
      </c>
      <c r="G388" s="31" t="s">
        <v>16</v>
      </c>
      <c r="H388" s="31" t="s">
        <v>17</v>
      </c>
      <c r="I388" s="31" t="s">
        <v>10</v>
      </c>
      <c r="J388" s="31" t="s">
        <v>10</v>
      </c>
      <c r="K388" s="31" t="s">
        <v>159</v>
      </c>
      <c r="L388" s="33">
        <v>0</v>
      </c>
      <c r="M388" s="150">
        <v>93625.787781999999</v>
      </c>
      <c r="N388" s="34">
        <v>-50109</v>
      </c>
      <c r="O388" s="34">
        <v>19284.208863315205</v>
      </c>
      <c r="P388" s="30">
        <v>67432.176849679992</v>
      </c>
      <c r="Q388" s="35">
        <v>49609.795865</v>
      </c>
      <c r="R388" s="36">
        <v>0</v>
      </c>
      <c r="S388" s="36">
        <v>0</v>
      </c>
      <c r="T388" s="36">
        <v>0</v>
      </c>
      <c r="U388" s="37">
        <v>0</v>
      </c>
      <c r="V388" s="38">
        <v>49609.795865</v>
      </c>
      <c r="W388" s="34">
        <v>117041.97271467999</v>
      </c>
      <c r="X388" s="34">
        <v>0</v>
      </c>
      <c r="Y388" s="33">
        <v>117041.97271467999</v>
      </c>
      <c r="Z388" s="144">
        <v>0</v>
      </c>
      <c r="AA388" s="34">
        <v>0</v>
      </c>
      <c r="AB388" s="34">
        <v>0</v>
      </c>
      <c r="AC388" s="34">
        <v>0</v>
      </c>
      <c r="AD388" s="34">
        <v>0</v>
      </c>
      <c r="AE388" s="34">
        <v>0</v>
      </c>
      <c r="AF388" s="34">
        <v>0</v>
      </c>
      <c r="AG388" s="136">
        <v>0</v>
      </c>
      <c r="AH388" s="34">
        <v>23915.38906768</v>
      </c>
      <c r="AI388" s="34">
        <v>0</v>
      </c>
      <c r="AJ388" s="34">
        <v>1445.2</v>
      </c>
      <c r="AK388" s="34">
        <v>1445.2</v>
      </c>
      <c r="AL388" s="34">
        <v>0</v>
      </c>
      <c r="AM388" s="34">
        <v>22470.189067679999</v>
      </c>
      <c r="AN388" s="34">
        <v>22470.189067679999</v>
      </c>
      <c r="AO388" s="34">
        <v>67432.176849679992</v>
      </c>
      <c r="AP388" s="34">
        <v>43516.787781999999</v>
      </c>
      <c r="AQ388" s="34">
        <v>23915.389067679993</v>
      </c>
      <c r="AR388" s="34">
        <v>-50109</v>
      </c>
      <c r="AS388" s="34">
        <v>0</v>
      </c>
    </row>
    <row r="389" spans="2:45" s="1" customFormat="1" ht="13.8">
      <c r="B389" s="31" t="s">
        <v>1224</v>
      </c>
      <c r="C389" s="32" t="s">
        <v>1088</v>
      </c>
      <c r="D389" s="31" t="s">
        <v>1089</v>
      </c>
      <c r="E389" s="31" t="s">
        <v>14</v>
      </c>
      <c r="F389" s="31" t="s">
        <v>15</v>
      </c>
      <c r="G389" s="31" t="s">
        <v>16</v>
      </c>
      <c r="H389" s="31" t="s">
        <v>17</v>
      </c>
      <c r="I389" s="31" t="s">
        <v>10</v>
      </c>
      <c r="J389" s="31" t="s">
        <v>10</v>
      </c>
      <c r="K389" s="31" t="s">
        <v>1090</v>
      </c>
      <c r="L389" s="33">
        <v>0</v>
      </c>
      <c r="M389" s="150">
        <v>10033.38961</v>
      </c>
      <c r="N389" s="34">
        <v>-3924</v>
      </c>
      <c r="O389" s="34">
        <v>0</v>
      </c>
      <c r="P389" s="30">
        <v>-1491.5968835999993</v>
      </c>
      <c r="Q389" s="35">
        <v>516.38240299999995</v>
      </c>
      <c r="R389" s="36">
        <v>1491.5968835999993</v>
      </c>
      <c r="S389" s="36">
        <v>0</v>
      </c>
      <c r="T389" s="36">
        <v>0</v>
      </c>
      <c r="U389" s="37">
        <v>1491.6049270410149</v>
      </c>
      <c r="V389" s="38">
        <v>2007.987330041015</v>
      </c>
      <c r="W389" s="34">
        <v>2007.987330041015</v>
      </c>
      <c r="X389" s="34">
        <v>0</v>
      </c>
      <c r="Y389" s="33">
        <v>2007.987330041015</v>
      </c>
      <c r="Z389" s="144">
        <v>0</v>
      </c>
      <c r="AA389" s="34">
        <v>0</v>
      </c>
      <c r="AB389" s="34">
        <v>0</v>
      </c>
      <c r="AC389" s="34">
        <v>0</v>
      </c>
      <c r="AD389" s="34">
        <v>0</v>
      </c>
      <c r="AE389" s="34">
        <v>0</v>
      </c>
      <c r="AF389" s="34">
        <v>0</v>
      </c>
      <c r="AG389" s="136">
        <v>0</v>
      </c>
      <c r="AH389" s="34">
        <v>2408.0135064000001</v>
      </c>
      <c r="AI389" s="34">
        <v>0</v>
      </c>
      <c r="AJ389" s="34">
        <v>0</v>
      </c>
      <c r="AK389" s="34">
        <v>0</v>
      </c>
      <c r="AL389" s="34">
        <v>0</v>
      </c>
      <c r="AM389" s="34">
        <v>2408.0135064000001</v>
      </c>
      <c r="AN389" s="34">
        <v>2408.0135064000001</v>
      </c>
      <c r="AO389" s="34">
        <v>-1491.5968835999993</v>
      </c>
      <c r="AP389" s="34">
        <v>-3899.6103899999994</v>
      </c>
      <c r="AQ389" s="34">
        <v>2408.0135064000001</v>
      </c>
      <c r="AR389" s="34">
        <v>-3924</v>
      </c>
      <c r="AS389" s="34">
        <v>0</v>
      </c>
    </row>
    <row r="390" spans="2:45" s="1" customFormat="1" ht="13.8">
      <c r="B390" s="31" t="s">
        <v>1224</v>
      </c>
      <c r="C390" s="32" t="s">
        <v>920</v>
      </c>
      <c r="D390" s="31" t="s">
        <v>921</v>
      </c>
      <c r="E390" s="31" t="s">
        <v>14</v>
      </c>
      <c r="F390" s="31" t="s">
        <v>15</v>
      </c>
      <c r="G390" s="31" t="s">
        <v>16</v>
      </c>
      <c r="H390" s="31" t="s">
        <v>17</v>
      </c>
      <c r="I390" s="31" t="s">
        <v>10</v>
      </c>
      <c r="J390" s="31" t="s">
        <v>10</v>
      </c>
      <c r="K390" s="31" t="s">
        <v>922</v>
      </c>
      <c r="L390" s="33">
        <v>0</v>
      </c>
      <c r="M390" s="150">
        <v>139027.47802800001</v>
      </c>
      <c r="N390" s="34">
        <v>295319</v>
      </c>
      <c r="O390" s="34">
        <v>0</v>
      </c>
      <c r="P390" s="30">
        <v>470320.47802799998</v>
      </c>
      <c r="Q390" s="35">
        <v>14897.145595</v>
      </c>
      <c r="R390" s="36">
        <v>0</v>
      </c>
      <c r="S390" s="36">
        <v>0</v>
      </c>
      <c r="T390" s="36">
        <v>0</v>
      </c>
      <c r="U390" s="37">
        <v>0</v>
      </c>
      <c r="V390" s="38">
        <v>14897.145595</v>
      </c>
      <c r="W390" s="34">
        <v>485217.62362299999</v>
      </c>
      <c r="X390" s="34">
        <v>0</v>
      </c>
      <c r="Y390" s="33">
        <v>485217.62362299999</v>
      </c>
      <c r="Z390" s="144">
        <v>0</v>
      </c>
      <c r="AA390" s="34">
        <v>0</v>
      </c>
      <c r="AB390" s="34">
        <v>0</v>
      </c>
      <c r="AC390" s="34">
        <v>0</v>
      </c>
      <c r="AD390" s="34">
        <v>0</v>
      </c>
      <c r="AE390" s="34">
        <v>0</v>
      </c>
      <c r="AF390" s="34">
        <v>0</v>
      </c>
      <c r="AG390" s="136">
        <v>78216</v>
      </c>
      <c r="AH390" s="34">
        <v>78216</v>
      </c>
      <c r="AI390" s="34">
        <v>0</v>
      </c>
      <c r="AJ390" s="34">
        <v>0</v>
      </c>
      <c r="AK390" s="34">
        <v>0</v>
      </c>
      <c r="AL390" s="34">
        <v>78216</v>
      </c>
      <c r="AM390" s="34">
        <v>78216</v>
      </c>
      <c r="AN390" s="34">
        <v>0</v>
      </c>
      <c r="AO390" s="34">
        <v>470320.47802799998</v>
      </c>
      <c r="AP390" s="34">
        <v>470320.47802799998</v>
      </c>
      <c r="AQ390" s="34">
        <v>0</v>
      </c>
      <c r="AR390" s="34">
        <v>295319</v>
      </c>
      <c r="AS390" s="34">
        <v>0</v>
      </c>
    </row>
    <row r="391" spans="2:45" s="1" customFormat="1" ht="13.8">
      <c r="B391" s="31" t="s">
        <v>1224</v>
      </c>
      <c r="C391" s="32" t="s">
        <v>390</v>
      </c>
      <c r="D391" s="31" t="s">
        <v>391</v>
      </c>
      <c r="E391" s="31" t="s">
        <v>14</v>
      </c>
      <c r="F391" s="31" t="s">
        <v>15</v>
      </c>
      <c r="G391" s="31" t="s">
        <v>16</v>
      </c>
      <c r="H391" s="31" t="s">
        <v>17</v>
      </c>
      <c r="I391" s="31" t="s">
        <v>10</v>
      </c>
      <c r="J391" s="31" t="s">
        <v>10</v>
      </c>
      <c r="K391" s="31" t="s">
        <v>392</v>
      </c>
      <c r="L391" s="33">
        <v>0</v>
      </c>
      <c r="M391" s="150">
        <v>13001.535803999999</v>
      </c>
      <c r="N391" s="34">
        <v>34465</v>
      </c>
      <c r="O391" s="34">
        <v>0</v>
      </c>
      <c r="P391" s="30">
        <v>47009.535803999999</v>
      </c>
      <c r="Q391" s="35">
        <v>922.90696800000001</v>
      </c>
      <c r="R391" s="36">
        <v>0</v>
      </c>
      <c r="S391" s="36">
        <v>0</v>
      </c>
      <c r="T391" s="36">
        <v>0</v>
      </c>
      <c r="U391" s="37">
        <v>0</v>
      </c>
      <c r="V391" s="38">
        <v>922.90696800000001</v>
      </c>
      <c r="W391" s="34">
        <v>47932.442772000002</v>
      </c>
      <c r="X391" s="34">
        <v>0</v>
      </c>
      <c r="Y391" s="33">
        <v>47932.442772000002</v>
      </c>
      <c r="Z391" s="144">
        <v>0</v>
      </c>
      <c r="AA391" s="34">
        <v>0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136">
        <v>3493</v>
      </c>
      <c r="AH391" s="34">
        <v>3493</v>
      </c>
      <c r="AI391" s="34">
        <v>0</v>
      </c>
      <c r="AJ391" s="34">
        <v>0</v>
      </c>
      <c r="AK391" s="34">
        <v>0</v>
      </c>
      <c r="AL391" s="34">
        <v>3493</v>
      </c>
      <c r="AM391" s="34">
        <v>3493</v>
      </c>
      <c r="AN391" s="34">
        <v>0</v>
      </c>
      <c r="AO391" s="34">
        <v>47009.535803999999</v>
      </c>
      <c r="AP391" s="34">
        <v>47009.535803999999</v>
      </c>
      <c r="AQ391" s="34">
        <v>0</v>
      </c>
      <c r="AR391" s="34">
        <v>34465</v>
      </c>
      <c r="AS391" s="34">
        <v>0</v>
      </c>
    </row>
    <row r="392" spans="2:45" s="1" customFormat="1" ht="13.8">
      <c r="B392" s="31" t="s">
        <v>1224</v>
      </c>
      <c r="C392" s="32" t="s">
        <v>855</v>
      </c>
      <c r="D392" s="31" t="s">
        <v>856</v>
      </c>
      <c r="E392" s="31" t="s">
        <v>14</v>
      </c>
      <c r="F392" s="31" t="s">
        <v>15</v>
      </c>
      <c r="G392" s="31" t="s">
        <v>16</v>
      </c>
      <c r="H392" s="31" t="s">
        <v>17</v>
      </c>
      <c r="I392" s="31" t="s">
        <v>10</v>
      </c>
      <c r="J392" s="31" t="s">
        <v>10</v>
      </c>
      <c r="K392" s="31" t="s">
        <v>857</v>
      </c>
      <c r="L392" s="33">
        <v>0</v>
      </c>
      <c r="M392" s="150">
        <v>16201.00376</v>
      </c>
      <c r="N392" s="34">
        <v>0</v>
      </c>
      <c r="O392" s="34">
        <v>0</v>
      </c>
      <c r="P392" s="30">
        <v>-19387.7553376</v>
      </c>
      <c r="Q392" s="35">
        <v>1197.292011</v>
      </c>
      <c r="R392" s="36">
        <v>19387.7553376</v>
      </c>
      <c r="S392" s="36">
        <v>0</v>
      </c>
      <c r="T392" s="36">
        <v>0</v>
      </c>
      <c r="U392" s="37">
        <v>19387.859886133316</v>
      </c>
      <c r="V392" s="38">
        <v>20585.151897133317</v>
      </c>
      <c r="W392" s="34">
        <v>20585.151897133317</v>
      </c>
      <c r="X392" s="34">
        <v>3.6379800000000002E-12</v>
      </c>
      <c r="Y392" s="33">
        <v>20585.151897133313</v>
      </c>
      <c r="Z392" s="144">
        <v>0</v>
      </c>
      <c r="AA392" s="34">
        <v>0</v>
      </c>
      <c r="AB392" s="34">
        <v>0</v>
      </c>
      <c r="AC392" s="34">
        <v>0</v>
      </c>
      <c r="AD392" s="34">
        <v>0</v>
      </c>
      <c r="AE392" s="34">
        <v>0</v>
      </c>
      <c r="AF392" s="34">
        <v>0</v>
      </c>
      <c r="AG392" s="136">
        <v>2776</v>
      </c>
      <c r="AH392" s="34">
        <v>3888.2409023999999</v>
      </c>
      <c r="AI392" s="34">
        <v>0</v>
      </c>
      <c r="AJ392" s="34">
        <v>0</v>
      </c>
      <c r="AK392" s="34">
        <v>0</v>
      </c>
      <c r="AL392" s="34">
        <v>2776</v>
      </c>
      <c r="AM392" s="34">
        <v>3888.2409023999999</v>
      </c>
      <c r="AN392" s="34">
        <v>1112.2409023999999</v>
      </c>
      <c r="AO392" s="34">
        <v>-19387.7553376</v>
      </c>
      <c r="AP392" s="34">
        <v>-20499.99624</v>
      </c>
      <c r="AQ392" s="34">
        <v>1112.2409024000008</v>
      </c>
      <c r="AR392" s="34">
        <v>0</v>
      </c>
      <c r="AS392" s="34">
        <v>0</v>
      </c>
    </row>
    <row r="393" spans="2:45" s="1" customFormat="1" ht="13.8">
      <c r="B393" s="31" t="s">
        <v>1224</v>
      </c>
      <c r="C393" s="32" t="s">
        <v>1130</v>
      </c>
      <c r="D393" s="31" t="s">
        <v>1131</v>
      </c>
      <c r="E393" s="31" t="s">
        <v>14</v>
      </c>
      <c r="F393" s="31" t="s">
        <v>15</v>
      </c>
      <c r="G393" s="31" t="s">
        <v>16</v>
      </c>
      <c r="H393" s="31" t="s">
        <v>17</v>
      </c>
      <c r="I393" s="31" t="s">
        <v>10</v>
      </c>
      <c r="J393" s="31" t="s">
        <v>10</v>
      </c>
      <c r="K393" s="31" t="s">
        <v>1132</v>
      </c>
      <c r="L393" s="33">
        <v>0</v>
      </c>
      <c r="M393" s="150">
        <v>0</v>
      </c>
      <c r="N393" s="34">
        <v>0</v>
      </c>
      <c r="O393" s="34">
        <v>0</v>
      </c>
      <c r="P393" s="30">
        <v>0</v>
      </c>
      <c r="Q393" s="35">
        <v>631.677458</v>
      </c>
      <c r="R393" s="36">
        <v>0</v>
      </c>
      <c r="S393" s="36">
        <v>0</v>
      </c>
      <c r="T393" s="36">
        <v>0</v>
      </c>
      <c r="U393" s="37">
        <v>0</v>
      </c>
      <c r="V393" s="38">
        <v>631.677458</v>
      </c>
      <c r="W393" s="34">
        <v>631.677458</v>
      </c>
      <c r="X393" s="34">
        <v>0</v>
      </c>
      <c r="Y393" s="33">
        <v>631.677458</v>
      </c>
      <c r="Z393" s="144">
        <v>0</v>
      </c>
      <c r="AA393" s="34">
        <v>0</v>
      </c>
      <c r="AB393" s="34">
        <v>0</v>
      </c>
      <c r="AC393" s="34">
        <v>0</v>
      </c>
      <c r="AD393" s="34">
        <v>0</v>
      </c>
      <c r="AE393" s="34">
        <v>0</v>
      </c>
      <c r="AF393" s="34">
        <v>0</v>
      </c>
      <c r="AG393" s="136">
        <v>0</v>
      </c>
      <c r="AH393" s="34">
        <v>0</v>
      </c>
      <c r="AI393" s="34">
        <v>0</v>
      </c>
      <c r="AJ393" s="34">
        <v>0</v>
      </c>
      <c r="AK393" s="34">
        <v>0</v>
      </c>
      <c r="AL393" s="34">
        <v>0</v>
      </c>
      <c r="AM393" s="34">
        <v>0</v>
      </c>
      <c r="AN393" s="34">
        <v>0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</row>
    <row r="394" spans="2:45" s="1" customFormat="1" ht="13.8">
      <c r="B394" s="31" t="s">
        <v>1224</v>
      </c>
      <c r="C394" s="32" t="s">
        <v>420</v>
      </c>
      <c r="D394" s="31" t="s">
        <v>421</v>
      </c>
      <c r="E394" s="31" t="s">
        <v>14</v>
      </c>
      <c r="F394" s="31" t="s">
        <v>15</v>
      </c>
      <c r="G394" s="31" t="s">
        <v>16</v>
      </c>
      <c r="H394" s="31" t="s">
        <v>17</v>
      </c>
      <c r="I394" s="31" t="s">
        <v>10</v>
      </c>
      <c r="J394" s="31" t="s">
        <v>10</v>
      </c>
      <c r="K394" s="31" t="s">
        <v>422</v>
      </c>
      <c r="L394" s="33">
        <v>0</v>
      </c>
      <c r="M394" s="150">
        <v>19220.851000278097</v>
      </c>
      <c r="N394" s="34">
        <v>0</v>
      </c>
      <c r="O394" s="34">
        <v>0</v>
      </c>
      <c r="P394" s="30">
        <v>0</v>
      </c>
      <c r="Q394" s="35">
        <v>1457.935651</v>
      </c>
      <c r="R394" s="36">
        <v>0</v>
      </c>
      <c r="S394" s="36">
        <v>0</v>
      </c>
      <c r="T394" s="36">
        <v>0</v>
      </c>
      <c r="U394" s="37">
        <v>0</v>
      </c>
      <c r="V394" s="38">
        <v>1457.935651</v>
      </c>
      <c r="W394" s="34">
        <v>1457.935651</v>
      </c>
      <c r="X394" s="34">
        <v>0</v>
      </c>
      <c r="Y394" s="33">
        <v>1457.935651</v>
      </c>
      <c r="Z394" s="144">
        <v>0</v>
      </c>
      <c r="AA394" s="34">
        <v>0</v>
      </c>
      <c r="AB394" s="34">
        <v>0</v>
      </c>
      <c r="AC394" s="34">
        <v>0</v>
      </c>
      <c r="AD394" s="34">
        <v>0</v>
      </c>
      <c r="AE394" s="34">
        <v>0</v>
      </c>
      <c r="AF394" s="34">
        <v>0</v>
      </c>
      <c r="AG394" s="136">
        <v>0</v>
      </c>
      <c r="AH394" s="34">
        <v>0</v>
      </c>
      <c r="AI394" s="34">
        <v>0</v>
      </c>
      <c r="AJ394" s="34">
        <v>0</v>
      </c>
      <c r="AK394" s="34">
        <v>0</v>
      </c>
      <c r="AL394" s="34">
        <v>0</v>
      </c>
      <c r="AM394" s="34">
        <v>0</v>
      </c>
      <c r="AN394" s="34">
        <v>0</v>
      </c>
      <c r="AO394" s="34">
        <v>0</v>
      </c>
      <c r="AP394" s="34">
        <v>0</v>
      </c>
      <c r="AQ394" s="34">
        <v>0</v>
      </c>
      <c r="AR394" s="34">
        <v>0</v>
      </c>
      <c r="AS394" s="34">
        <v>0</v>
      </c>
    </row>
    <row r="395" spans="2:45" s="1" customFormat="1" ht="13.8">
      <c r="B395" s="31" t="s">
        <v>1224</v>
      </c>
      <c r="C395" s="32" t="s">
        <v>746</v>
      </c>
      <c r="D395" s="31" t="s">
        <v>747</v>
      </c>
      <c r="E395" s="31" t="s">
        <v>14</v>
      </c>
      <c r="F395" s="31" t="s">
        <v>15</v>
      </c>
      <c r="G395" s="31" t="s">
        <v>16</v>
      </c>
      <c r="H395" s="31" t="s">
        <v>32</v>
      </c>
      <c r="I395" s="31" t="s">
        <v>10</v>
      </c>
      <c r="J395" s="31" t="s">
        <v>10</v>
      </c>
      <c r="K395" s="31" t="s">
        <v>748</v>
      </c>
      <c r="L395" s="33">
        <v>0</v>
      </c>
      <c r="M395" s="150">
        <v>1392285.3968884221</v>
      </c>
      <c r="N395" s="34">
        <v>0</v>
      </c>
      <c r="O395" s="34">
        <v>0</v>
      </c>
      <c r="P395" s="30">
        <v>0</v>
      </c>
      <c r="Q395" s="35">
        <v>78548.649380000003</v>
      </c>
      <c r="R395" s="36">
        <v>0</v>
      </c>
      <c r="S395" s="36">
        <v>0</v>
      </c>
      <c r="T395" s="36">
        <v>0</v>
      </c>
      <c r="U395" s="37">
        <v>0</v>
      </c>
      <c r="V395" s="38">
        <v>78548.649380000003</v>
      </c>
      <c r="W395" s="34">
        <v>78548.649380000003</v>
      </c>
      <c r="X395" s="34">
        <v>0</v>
      </c>
      <c r="Y395" s="33">
        <v>78548.649380000003</v>
      </c>
      <c r="Z395" s="14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136">
        <v>0</v>
      </c>
      <c r="AH395" s="34">
        <v>0</v>
      </c>
      <c r="AI395" s="34">
        <v>0</v>
      </c>
      <c r="AJ395" s="34">
        <v>0</v>
      </c>
      <c r="AK395" s="34">
        <v>0</v>
      </c>
      <c r="AL395" s="34">
        <v>0</v>
      </c>
      <c r="AM395" s="34">
        <v>0</v>
      </c>
      <c r="AN395" s="34">
        <v>0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</row>
    <row r="396" spans="2:45" s="1" customFormat="1" ht="13.8">
      <c r="B396" s="31" t="s">
        <v>1224</v>
      </c>
      <c r="C396" s="32" t="s">
        <v>1001</v>
      </c>
      <c r="D396" s="31" t="s">
        <v>1002</v>
      </c>
      <c r="E396" s="31" t="s">
        <v>14</v>
      </c>
      <c r="F396" s="31" t="s">
        <v>15</v>
      </c>
      <c r="G396" s="31" t="s">
        <v>16</v>
      </c>
      <c r="H396" s="31" t="s">
        <v>32</v>
      </c>
      <c r="I396" s="31" t="s">
        <v>10</v>
      </c>
      <c r="J396" s="31" t="s">
        <v>10</v>
      </c>
      <c r="K396" s="31" t="s">
        <v>1003</v>
      </c>
      <c r="L396" s="33">
        <v>0</v>
      </c>
      <c r="M396" s="150">
        <v>13341.178470999999</v>
      </c>
      <c r="N396" s="34">
        <v>-4081</v>
      </c>
      <c r="O396" s="34">
        <v>1338.1415354999995</v>
      </c>
      <c r="P396" s="30">
        <v>-69007.938695960009</v>
      </c>
      <c r="Q396" s="35">
        <v>0</v>
      </c>
      <c r="R396" s="36">
        <v>69007.938695960009</v>
      </c>
      <c r="S396" s="36">
        <v>0</v>
      </c>
      <c r="T396" s="36">
        <v>1155.5090643006843</v>
      </c>
      <c r="U396" s="37">
        <v>70163.8261168795</v>
      </c>
      <c r="V396" s="38">
        <v>70163.8261168795</v>
      </c>
      <c r="W396" s="34">
        <v>70163.8261168795</v>
      </c>
      <c r="X396" s="34">
        <v>1338.1415355000063</v>
      </c>
      <c r="Y396" s="33">
        <v>68825.684581379493</v>
      </c>
      <c r="Z396" s="144">
        <v>0</v>
      </c>
      <c r="AA396" s="34">
        <v>0</v>
      </c>
      <c r="AB396" s="34">
        <v>0</v>
      </c>
      <c r="AC396" s="34">
        <v>0</v>
      </c>
      <c r="AD396" s="34">
        <v>0</v>
      </c>
      <c r="AE396" s="34">
        <v>0</v>
      </c>
      <c r="AF396" s="34">
        <v>0</v>
      </c>
      <c r="AG396" s="136">
        <v>146</v>
      </c>
      <c r="AH396" s="34">
        <v>3201.8828330399997</v>
      </c>
      <c r="AI396" s="34">
        <v>0</v>
      </c>
      <c r="AJ396" s="34">
        <v>0</v>
      </c>
      <c r="AK396" s="34">
        <v>0</v>
      </c>
      <c r="AL396" s="34">
        <v>146</v>
      </c>
      <c r="AM396" s="34">
        <v>3201.8828330399997</v>
      </c>
      <c r="AN396" s="34">
        <v>3055.8828330399997</v>
      </c>
      <c r="AO396" s="34">
        <v>-69007.938695960009</v>
      </c>
      <c r="AP396" s="34">
        <v>-72063.821529000008</v>
      </c>
      <c r="AQ396" s="34">
        <v>3055.8828330399992</v>
      </c>
      <c r="AR396" s="34">
        <v>-4081</v>
      </c>
      <c r="AS396" s="34">
        <v>0</v>
      </c>
    </row>
    <row r="397" spans="2:45" s="1" customFormat="1" ht="13.8">
      <c r="B397" s="31" t="s">
        <v>1224</v>
      </c>
      <c r="C397" s="32" t="s">
        <v>324</v>
      </c>
      <c r="D397" s="31" t="s">
        <v>325</v>
      </c>
      <c r="E397" s="31" t="s">
        <v>14</v>
      </c>
      <c r="F397" s="31" t="s">
        <v>15</v>
      </c>
      <c r="G397" s="31" t="s">
        <v>16</v>
      </c>
      <c r="H397" s="31" t="s">
        <v>32</v>
      </c>
      <c r="I397" s="31" t="s">
        <v>10</v>
      </c>
      <c r="J397" s="31" t="s">
        <v>10</v>
      </c>
      <c r="K397" s="31" t="s">
        <v>326</v>
      </c>
      <c r="L397" s="33">
        <v>0</v>
      </c>
      <c r="M397" s="150">
        <v>5152.1917860000003</v>
      </c>
      <c r="N397" s="34">
        <v>-37571</v>
      </c>
      <c r="O397" s="34">
        <v>12319.361830499998</v>
      </c>
      <c r="P397" s="30">
        <v>-89133.808214000004</v>
      </c>
      <c r="Q397" s="35">
        <v>1202.606884</v>
      </c>
      <c r="R397" s="36">
        <v>89133.808214000004</v>
      </c>
      <c r="S397" s="36">
        <v>0</v>
      </c>
      <c r="T397" s="36">
        <v>9599.5160194249765</v>
      </c>
      <c r="U397" s="37">
        <v>98733.856653195005</v>
      </c>
      <c r="V397" s="38">
        <v>99936.463537194999</v>
      </c>
      <c r="W397" s="34">
        <v>99936.463537194999</v>
      </c>
      <c r="X397" s="34">
        <v>11116.754946500019</v>
      </c>
      <c r="Y397" s="33">
        <v>88819.70859069498</v>
      </c>
      <c r="Z397" s="144">
        <v>0</v>
      </c>
      <c r="AA397" s="34">
        <v>0</v>
      </c>
      <c r="AB397" s="34">
        <v>0</v>
      </c>
      <c r="AC397" s="34">
        <v>0</v>
      </c>
      <c r="AD397" s="34">
        <v>0</v>
      </c>
      <c r="AE397" s="34">
        <v>0</v>
      </c>
      <c r="AF397" s="34">
        <v>0</v>
      </c>
      <c r="AG397" s="136">
        <v>16931</v>
      </c>
      <c r="AH397" s="34">
        <v>16931</v>
      </c>
      <c r="AI397" s="34">
        <v>0</v>
      </c>
      <c r="AJ397" s="34">
        <v>0</v>
      </c>
      <c r="AK397" s="34">
        <v>0</v>
      </c>
      <c r="AL397" s="34">
        <v>16931</v>
      </c>
      <c r="AM397" s="34">
        <v>16931</v>
      </c>
      <c r="AN397" s="34">
        <v>0</v>
      </c>
      <c r="AO397" s="34">
        <v>-89133.808214000004</v>
      </c>
      <c r="AP397" s="34">
        <v>-89133.808214000004</v>
      </c>
      <c r="AQ397" s="34">
        <v>0</v>
      </c>
      <c r="AR397" s="34">
        <v>-37571</v>
      </c>
      <c r="AS397" s="34">
        <v>0</v>
      </c>
    </row>
    <row r="398" spans="2:45" s="1" customFormat="1" ht="13.8">
      <c r="B398" s="31" t="s">
        <v>1224</v>
      </c>
      <c r="C398" s="32" t="s">
        <v>1022</v>
      </c>
      <c r="D398" s="31" t="s">
        <v>1023</v>
      </c>
      <c r="E398" s="31" t="s">
        <v>14</v>
      </c>
      <c r="F398" s="31" t="s">
        <v>15</v>
      </c>
      <c r="G398" s="31" t="s">
        <v>16</v>
      </c>
      <c r="H398" s="31" t="s">
        <v>32</v>
      </c>
      <c r="I398" s="31" t="s">
        <v>10</v>
      </c>
      <c r="J398" s="31" t="s">
        <v>10</v>
      </c>
      <c r="K398" s="31" t="s">
        <v>1024</v>
      </c>
      <c r="L398" s="33">
        <v>0</v>
      </c>
      <c r="M398" s="150">
        <v>348.12767600000001</v>
      </c>
      <c r="N398" s="34">
        <v>665</v>
      </c>
      <c r="O398" s="34">
        <v>0</v>
      </c>
      <c r="P398" s="30">
        <v>-7486.8723239999999</v>
      </c>
      <c r="Q398" s="35">
        <v>0</v>
      </c>
      <c r="R398" s="36">
        <v>7486.8723239999999</v>
      </c>
      <c r="S398" s="36">
        <v>0</v>
      </c>
      <c r="T398" s="36">
        <v>0</v>
      </c>
      <c r="U398" s="37">
        <v>7486.9126969832032</v>
      </c>
      <c r="V398" s="38">
        <v>7486.9126969832032</v>
      </c>
      <c r="W398" s="34">
        <v>7486.9126969832032</v>
      </c>
      <c r="X398" s="34">
        <v>0</v>
      </c>
      <c r="Y398" s="33">
        <v>7486.9126969832032</v>
      </c>
      <c r="Z398" s="144">
        <v>0</v>
      </c>
      <c r="AA398" s="34">
        <v>0</v>
      </c>
      <c r="AB398" s="34">
        <v>0</v>
      </c>
      <c r="AC398" s="34">
        <v>0</v>
      </c>
      <c r="AD398" s="34">
        <v>0</v>
      </c>
      <c r="AE398" s="34">
        <v>0</v>
      </c>
      <c r="AF398" s="34">
        <v>0</v>
      </c>
      <c r="AG398" s="136">
        <v>11000</v>
      </c>
      <c r="AH398" s="34">
        <v>11000</v>
      </c>
      <c r="AI398" s="34">
        <v>0</v>
      </c>
      <c r="AJ398" s="34">
        <v>0</v>
      </c>
      <c r="AK398" s="34">
        <v>0</v>
      </c>
      <c r="AL398" s="34">
        <v>11000</v>
      </c>
      <c r="AM398" s="34">
        <v>11000</v>
      </c>
      <c r="AN398" s="34">
        <v>0</v>
      </c>
      <c r="AO398" s="34">
        <v>-7486.8723239999999</v>
      </c>
      <c r="AP398" s="34">
        <v>-7486.8723239999999</v>
      </c>
      <c r="AQ398" s="34">
        <v>0</v>
      </c>
      <c r="AR398" s="34">
        <v>665</v>
      </c>
      <c r="AS398" s="34">
        <v>0</v>
      </c>
    </row>
    <row r="399" spans="2:45" s="1" customFormat="1" ht="13.8">
      <c r="B399" s="31" t="s">
        <v>1224</v>
      </c>
      <c r="C399" s="32" t="s">
        <v>327</v>
      </c>
      <c r="D399" s="31" t="s">
        <v>328</v>
      </c>
      <c r="E399" s="31" t="s">
        <v>14</v>
      </c>
      <c r="F399" s="31" t="s">
        <v>15</v>
      </c>
      <c r="G399" s="31" t="s">
        <v>16</v>
      </c>
      <c r="H399" s="31" t="s">
        <v>32</v>
      </c>
      <c r="I399" s="31" t="s">
        <v>10</v>
      </c>
      <c r="J399" s="31" t="s">
        <v>10</v>
      </c>
      <c r="K399" s="31" t="s">
        <v>329</v>
      </c>
      <c r="L399" s="33">
        <v>0</v>
      </c>
      <c r="M399" s="150">
        <v>492.28909700000003</v>
      </c>
      <c r="N399" s="34">
        <v>-4374</v>
      </c>
      <c r="O399" s="34">
        <v>3701.8954999999996</v>
      </c>
      <c r="P399" s="30">
        <v>51480.289097000001</v>
      </c>
      <c r="Q399" s="35">
        <v>206.11019999999999</v>
      </c>
      <c r="R399" s="36">
        <v>0</v>
      </c>
      <c r="S399" s="36">
        <v>0</v>
      </c>
      <c r="T399" s="36">
        <v>0</v>
      </c>
      <c r="U399" s="37">
        <v>0</v>
      </c>
      <c r="V399" s="38">
        <v>206.11019999999999</v>
      </c>
      <c r="W399" s="34">
        <v>51686.399297000004</v>
      </c>
      <c r="X399" s="34">
        <v>0</v>
      </c>
      <c r="Y399" s="33">
        <v>51686.399297000004</v>
      </c>
      <c r="Z399" s="144">
        <v>0</v>
      </c>
      <c r="AA399" s="34">
        <v>0</v>
      </c>
      <c r="AB399" s="34">
        <v>0</v>
      </c>
      <c r="AC399" s="34">
        <v>0</v>
      </c>
      <c r="AD399" s="34">
        <v>0</v>
      </c>
      <c r="AE399" s="34">
        <v>0</v>
      </c>
      <c r="AF399" s="34">
        <v>0</v>
      </c>
      <c r="AG399" s="136">
        <v>90000</v>
      </c>
      <c r="AH399" s="34">
        <v>90000</v>
      </c>
      <c r="AI399" s="34">
        <v>0</v>
      </c>
      <c r="AJ399" s="34">
        <v>0</v>
      </c>
      <c r="AK399" s="34">
        <v>0</v>
      </c>
      <c r="AL399" s="34">
        <v>90000</v>
      </c>
      <c r="AM399" s="34">
        <v>90000</v>
      </c>
      <c r="AN399" s="34">
        <v>0</v>
      </c>
      <c r="AO399" s="34">
        <v>51480.289097000001</v>
      </c>
      <c r="AP399" s="34">
        <v>51480.289097000001</v>
      </c>
      <c r="AQ399" s="34">
        <v>0</v>
      </c>
      <c r="AR399" s="34">
        <v>-4374</v>
      </c>
      <c r="AS399" s="34">
        <v>0</v>
      </c>
    </row>
    <row r="400" spans="2:45" s="1" customFormat="1" ht="13.8">
      <c r="B400" s="31" t="s">
        <v>1224</v>
      </c>
      <c r="C400" s="32" t="s">
        <v>734</v>
      </c>
      <c r="D400" s="31" t="s">
        <v>735</v>
      </c>
      <c r="E400" s="31" t="s">
        <v>14</v>
      </c>
      <c r="F400" s="31" t="s">
        <v>15</v>
      </c>
      <c r="G400" s="31" t="s">
        <v>16</v>
      </c>
      <c r="H400" s="31" t="s">
        <v>25</v>
      </c>
      <c r="I400" s="31" t="s">
        <v>10</v>
      </c>
      <c r="J400" s="31" t="s">
        <v>10</v>
      </c>
      <c r="K400" s="31" t="s">
        <v>736</v>
      </c>
      <c r="L400" s="33">
        <v>0</v>
      </c>
      <c r="M400" s="150">
        <v>403.47134799999998</v>
      </c>
      <c r="N400" s="34">
        <v>-5509</v>
      </c>
      <c r="O400" s="34">
        <v>4131.1857749999999</v>
      </c>
      <c r="P400" s="30">
        <v>-5008.6955284799997</v>
      </c>
      <c r="Q400" s="35">
        <v>0</v>
      </c>
      <c r="R400" s="36">
        <v>5008.6955284799997</v>
      </c>
      <c r="S400" s="36">
        <v>0</v>
      </c>
      <c r="T400" s="36">
        <v>3567.3525428226558</v>
      </c>
      <c r="U400" s="37">
        <v>8576.0943176695964</v>
      </c>
      <c r="V400" s="38">
        <v>8576.0943176695964</v>
      </c>
      <c r="W400" s="34">
        <v>8576.0943176695964</v>
      </c>
      <c r="X400" s="34">
        <v>4131.1857749999999</v>
      </c>
      <c r="Y400" s="33">
        <v>4444.9085426695965</v>
      </c>
      <c r="Z400" s="144">
        <v>0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136">
        <v>0</v>
      </c>
      <c r="AH400" s="34">
        <v>96.833123519999987</v>
      </c>
      <c r="AI400" s="34">
        <v>0</v>
      </c>
      <c r="AJ400" s="34">
        <v>0</v>
      </c>
      <c r="AK400" s="34">
        <v>0</v>
      </c>
      <c r="AL400" s="34">
        <v>0</v>
      </c>
      <c r="AM400" s="34">
        <v>96.833123519999987</v>
      </c>
      <c r="AN400" s="34">
        <v>96.833123519999987</v>
      </c>
      <c r="AO400" s="34">
        <v>-5008.6955284799997</v>
      </c>
      <c r="AP400" s="34">
        <v>-5105.528652</v>
      </c>
      <c r="AQ400" s="34">
        <v>96.833123520000299</v>
      </c>
      <c r="AR400" s="34">
        <v>-5509</v>
      </c>
      <c r="AS400" s="34">
        <v>0</v>
      </c>
    </row>
    <row r="401" spans="2:45" s="1" customFormat="1" ht="13.8">
      <c r="B401" s="31" t="s">
        <v>1224</v>
      </c>
      <c r="C401" s="32" t="s">
        <v>396</v>
      </c>
      <c r="D401" s="31" t="s">
        <v>397</v>
      </c>
      <c r="E401" s="31" t="s">
        <v>14</v>
      </c>
      <c r="F401" s="31" t="s">
        <v>15</v>
      </c>
      <c r="G401" s="31" t="s">
        <v>16</v>
      </c>
      <c r="H401" s="31" t="s">
        <v>25</v>
      </c>
      <c r="I401" s="31" t="s">
        <v>10</v>
      </c>
      <c r="J401" s="31" t="s">
        <v>10</v>
      </c>
      <c r="K401" s="31" t="s">
        <v>398</v>
      </c>
      <c r="L401" s="33">
        <v>0</v>
      </c>
      <c r="M401" s="150">
        <v>26629.553824999999</v>
      </c>
      <c r="N401" s="34">
        <v>84860</v>
      </c>
      <c r="O401" s="34">
        <v>0</v>
      </c>
      <c r="P401" s="30">
        <v>69081.64674299999</v>
      </c>
      <c r="Q401" s="35">
        <v>1798.4860120000001</v>
      </c>
      <c r="R401" s="36">
        <v>0</v>
      </c>
      <c r="S401" s="36">
        <v>0</v>
      </c>
      <c r="T401" s="36">
        <v>0</v>
      </c>
      <c r="U401" s="37">
        <v>0</v>
      </c>
      <c r="V401" s="38">
        <v>1798.4860120000001</v>
      </c>
      <c r="W401" s="34">
        <v>70880.132754999984</v>
      </c>
      <c r="X401" s="34">
        <v>0</v>
      </c>
      <c r="Y401" s="33">
        <v>70880.132754999984</v>
      </c>
      <c r="Z401" s="144">
        <v>0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136">
        <v>0</v>
      </c>
      <c r="AH401" s="34">
        <v>6391.0929179999994</v>
      </c>
      <c r="AI401" s="34">
        <v>0</v>
      </c>
      <c r="AJ401" s="34">
        <v>0</v>
      </c>
      <c r="AK401" s="34">
        <v>0</v>
      </c>
      <c r="AL401" s="34">
        <v>0</v>
      </c>
      <c r="AM401" s="34">
        <v>6391.0929179999994</v>
      </c>
      <c r="AN401" s="34">
        <v>6391.0929179999994</v>
      </c>
      <c r="AO401" s="34">
        <v>69081.64674299999</v>
      </c>
      <c r="AP401" s="34">
        <v>62690.553824999988</v>
      </c>
      <c r="AQ401" s="34">
        <v>6391.0929179999948</v>
      </c>
      <c r="AR401" s="34">
        <v>84860</v>
      </c>
      <c r="AS401" s="34">
        <v>0</v>
      </c>
    </row>
    <row r="402" spans="2:45" s="1" customFormat="1" ht="13.8">
      <c r="B402" s="31" t="s">
        <v>1224</v>
      </c>
      <c r="C402" s="32" t="s">
        <v>737</v>
      </c>
      <c r="D402" s="31" t="s">
        <v>738</v>
      </c>
      <c r="E402" s="31" t="s">
        <v>14</v>
      </c>
      <c r="F402" s="31" t="s">
        <v>15</v>
      </c>
      <c r="G402" s="31" t="s">
        <v>16</v>
      </c>
      <c r="H402" s="31" t="s">
        <v>25</v>
      </c>
      <c r="I402" s="31" t="s">
        <v>10</v>
      </c>
      <c r="J402" s="31" t="s">
        <v>10</v>
      </c>
      <c r="K402" s="31" t="s">
        <v>739</v>
      </c>
      <c r="L402" s="33">
        <v>0</v>
      </c>
      <c r="M402" s="150">
        <v>63453.008381096093</v>
      </c>
      <c r="N402" s="34">
        <v>0</v>
      </c>
      <c r="O402" s="34">
        <v>0</v>
      </c>
      <c r="P402" s="30">
        <v>0</v>
      </c>
      <c r="Q402" s="35">
        <v>876.02768400000002</v>
      </c>
      <c r="R402" s="36">
        <v>0</v>
      </c>
      <c r="S402" s="36">
        <v>0</v>
      </c>
      <c r="T402" s="36">
        <v>0</v>
      </c>
      <c r="U402" s="37">
        <v>0</v>
      </c>
      <c r="V402" s="38">
        <v>876.02768400000002</v>
      </c>
      <c r="W402" s="34">
        <v>876.02768400000002</v>
      </c>
      <c r="X402" s="34">
        <v>0</v>
      </c>
      <c r="Y402" s="33">
        <v>876.02768400000002</v>
      </c>
      <c r="Z402" s="144">
        <v>0</v>
      </c>
      <c r="AA402" s="34">
        <v>0</v>
      </c>
      <c r="AB402" s="34">
        <v>0</v>
      </c>
      <c r="AC402" s="34">
        <v>0</v>
      </c>
      <c r="AD402" s="34">
        <v>0</v>
      </c>
      <c r="AE402" s="34">
        <v>0</v>
      </c>
      <c r="AF402" s="34">
        <v>0</v>
      </c>
      <c r="AG402" s="136">
        <v>0</v>
      </c>
      <c r="AH402" s="34">
        <v>0</v>
      </c>
      <c r="AI402" s="34">
        <v>0</v>
      </c>
      <c r="AJ402" s="34">
        <v>0</v>
      </c>
      <c r="AK402" s="34">
        <v>0</v>
      </c>
      <c r="AL402" s="34">
        <v>0</v>
      </c>
      <c r="AM402" s="34">
        <v>0</v>
      </c>
      <c r="AN402" s="34">
        <v>0</v>
      </c>
      <c r="AO402" s="34">
        <v>0</v>
      </c>
      <c r="AP402" s="34">
        <v>0</v>
      </c>
      <c r="AQ402" s="34">
        <v>0</v>
      </c>
      <c r="AR402" s="34">
        <v>0</v>
      </c>
      <c r="AS402" s="34">
        <v>0</v>
      </c>
    </row>
    <row r="403" spans="2:45" s="1" customFormat="1" ht="13.8">
      <c r="B403" s="31" t="s">
        <v>1224</v>
      </c>
      <c r="C403" s="32" t="s">
        <v>1076</v>
      </c>
      <c r="D403" s="31" t="s">
        <v>1077</v>
      </c>
      <c r="E403" s="31" t="s">
        <v>14</v>
      </c>
      <c r="F403" s="31" t="s">
        <v>15</v>
      </c>
      <c r="G403" s="31" t="s">
        <v>16</v>
      </c>
      <c r="H403" s="31" t="s">
        <v>25</v>
      </c>
      <c r="I403" s="31" t="s">
        <v>10</v>
      </c>
      <c r="J403" s="31" t="s">
        <v>10</v>
      </c>
      <c r="K403" s="31" t="s">
        <v>1078</v>
      </c>
      <c r="L403" s="33">
        <v>0</v>
      </c>
      <c r="M403" s="150">
        <v>5021.7566360000001</v>
      </c>
      <c r="N403" s="34">
        <v>-273</v>
      </c>
      <c r="O403" s="34">
        <v>273</v>
      </c>
      <c r="P403" s="30">
        <v>5953.9782286400005</v>
      </c>
      <c r="Q403" s="35">
        <v>257.052997</v>
      </c>
      <c r="R403" s="36">
        <v>0</v>
      </c>
      <c r="S403" s="36">
        <v>0</v>
      </c>
      <c r="T403" s="36">
        <v>0</v>
      </c>
      <c r="U403" s="37">
        <v>0</v>
      </c>
      <c r="V403" s="38">
        <v>257.052997</v>
      </c>
      <c r="W403" s="34">
        <v>6211.0312256400002</v>
      </c>
      <c r="X403" s="34">
        <v>0</v>
      </c>
      <c r="Y403" s="33">
        <v>6211.0312256400002</v>
      </c>
      <c r="Z403" s="144">
        <v>0</v>
      </c>
      <c r="AA403" s="34">
        <v>0</v>
      </c>
      <c r="AB403" s="34">
        <v>0</v>
      </c>
      <c r="AC403" s="34">
        <v>0</v>
      </c>
      <c r="AD403" s="34">
        <v>0</v>
      </c>
      <c r="AE403" s="34">
        <v>0</v>
      </c>
      <c r="AF403" s="34">
        <v>0</v>
      </c>
      <c r="AG403" s="136">
        <v>0</v>
      </c>
      <c r="AH403" s="34">
        <v>1205.2215926399999</v>
      </c>
      <c r="AI403" s="34">
        <v>0</v>
      </c>
      <c r="AJ403" s="34">
        <v>0</v>
      </c>
      <c r="AK403" s="34">
        <v>0</v>
      </c>
      <c r="AL403" s="34">
        <v>0</v>
      </c>
      <c r="AM403" s="34">
        <v>1205.2215926399999</v>
      </c>
      <c r="AN403" s="34">
        <v>1205.2215926399999</v>
      </c>
      <c r="AO403" s="34">
        <v>5953.9782286400005</v>
      </c>
      <c r="AP403" s="34">
        <v>4748.7566360000001</v>
      </c>
      <c r="AQ403" s="34">
        <v>1205.2215926400004</v>
      </c>
      <c r="AR403" s="34">
        <v>-273</v>
      </c>
      <c r="AS403" s="34">
        <v>0</v>
      </c>
    </row>
    <row r="404" spans="2:45" s="1" customFormat="1" ht="13.8">
      <c r="B404" s="31" t="s">
        <v>1224</v>
      </c>
      <c r="C404" s="32" t="s">
        <v>860</v>
      </c>
      <c r="D404" s="31" t="s">
        <v>861</v>
      </c>
      <c r="E404" s="31" t="s">
        <v>14</v>
      </c>
      <c r="F404" s="31" t="s">
        <v>15</v>
      </c>
      <c r="G404" s="31" t="s">
        <v>16</v>
      </c>
      <c r="H404" s="31" t="s">
        <v>25</v>
      </c>
      <c r="I404" s="31" t="s">
        <v>10</v>
      </c>
      <c r="J404" s="31" t="s">
        <v>10</v>
      </c>
      <c r="K404" s="31" t="s">
        <v>862</v>
      </c>
      <c r="L404" s="33">
        <v>0</v>
      </c>
      <c r="M404" s="150">
        <v>3358.8854230000002</v>
      </c>
      <c r="N404" s="34">
        <v>-2301</v>
      </c>
      <c r="O404" s="34">
        <v>1758.4736083563134</v>
      </c>
      <c r="P404" s="30">
        <v>-46556.093533179999</v>
      </c>
      <c r="Q404" s="35">
        <v>0</v>
      </c>
      <c r="R404" s="36">
        <v>46556.093533179999</v>
      </c>
      <c r="S404" s="36">
        <v>0</v>
      </c>
      <c r="T404" s="36">
        <v>1518.4733003822403</v>
      </c>
      <c r="U404" s="37">
        <v>48074.826075819263</v>
      </c>
      <c r="V404" s="38">
        <v>48074.826075819263</v>
      </c>
      <c r="W404" s="34">
        <v>48074.826075819263</v>
      </c>
      <c r="X404" s="34">
        <v>1758.4736083563112</v>
      </c>
      <c r="Y404" s="33">
        <v>46316.352467462952</v>
      </c>
      <c r="Z404" s="144">
        <v>0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136">
        <v>0</v>
      </c>
      <c r="AH404" s="34">
        <v>1142.0210438200002</v>
      </c>
      <c r="AI404" s="34">
        <v>0</v>
      </c>
      <c r="AJ404" s="34">
        <v>335.88854230000004</v>
      </c>
      <c r="AK404" s="34">
        <v>335.88854230000004</v>
      </c>
      <c r="AL404" s="34">
        <v>0</v>
      </c>
      <c r="AM404" s="34">
        <v>806.13250152000001</v>
      </c>
      <c r="AN404" s="34">
        <v>806.13250152000001</v>
      </c>
      <c r="AO404" s="34">
        <v>-46556.093533179999</v>
      </c>
      <c r="AP404" s="34">
        <v>-47698.114577</v>
      </c>
      <c r="AQ404" s="34">
        <v>1142.0210438200011</v>
      </c>
      <c r="AR404" s="34">
        <v>-2301</v>
      </c>
      <c r="AS404" s="34">
        <v>0</v>
      </c>
    </row>
    <row r="405" spans="2:45" s="1" customFormat="1" ht="13.8">
      <c r="B405" s="31" t="s">
        <v>1224</v>
      </c>
      <c r="C405" s="32" t="s">
        <v>312</v>
      </c>
      <c r="D405" s="31" t="s">
        <v>313</v>
      </c>
      <c r="E405" s="31" t="s">
        <v>14</v>
      </c>
      <c r="F405" s="31" t="s">
        <v>15</v>
      </c>
      <c r="G405" s="31" t="s">
        <v>16</v>
      </c>
      <c r="H405" s="31" t="s">
        <v>25</v>
      </c>
      <c r="I405" s="31" t="s">
        <v>10</v>
      </c>
      <c r="J405" s="31" t="s">
        <v>10</v>
      </c>
      <c r="K405" s="31" t="s">
        <v>314</v>
      </c>
      <c r="L405" s="33">
        <v>0</v>
      </c>
      <c r="M405" s="150">
        <v>67464.080190232751</v>
      </c>
      <c r="N405" s="34">
        <v>0</v>
      </c>
      <c r="O405" s="34">
        <v>0</v>
      </c>
      <c r="P405" s="30">
        <v>0</v>
      </c>
      <c r="Q405" s="35">
        <v>4116.9503530000002</v>
      </c>
      <c r="R405" s="36">
        <v>0</v>
      </c>
      <c r="S405" s="36">
        <v>0</v>
      </c>
      <c r="T405" s="36">
        <v>0</v>
      </c>
      <c r="U405" s="37">
        <v>0</v>
      </c>
      <c r="V405" s="38">
        <v>4116.9503530000002</v>
      </c>
      <c r="W405" s="34">
        <v>4116.9503530000002</v>
      </c>
      <c r="X405" s="34">
        <v>0</v>
      </c>
      <c r="Y405" s="33">
        <v>4116.9503530000002</v>
      </c>
      <c r="Z405" s="144">
        <v>0</v>
      </c>
      <c r="AA405" s="34">
        <v>0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136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</row>
    <row r="406" spans="2:45" s="1" customFormat="1" ht="13.8">
      <c r="B406" s="31" t="s">
        <v>1224</v>
      </c>
      <c r="C406" s="32" t="s">
        <v>947</v>
      </c>
      <c r="D406" s="31" t="s">
        <v>948</v>
      </c>
      <c r="E406" s="31" t="s">
        <v>14</v>
      </c>
      <c r="F406" s="31" t="s">
        <v>15</v>
      </c>
      <c r="G406" s="31" t="s">
        <v>16</v>
      </c>
      <c r="H406" s="31" t="s">
        <v>25</v>
      </c>
      <c r="I406" s="31" t="s">
        <v>10</v>
      </c>
      <c r="J406" s="31" t="s">
        <v>10</v>
      </c>
      <c r="K406" s="31" t="s">
        <v>949</v>
      </c>
      <c r="L406" s="33">
        <v>0</v>
      </c>
      <c r="M406" s="150">
        <v>24017.084469000001</v>
      </c>
      <c r="N406" s="34">
        <v>-2155</v>
      </c>
      <c r="O406" s="34">
        <v>706.61480249999977</v>
      </c>
      <c r="P406" s="30">
        <v>25586.184741560002</v>
      </c>
      <c r="Q406" s="35">
        <v>1474.2046230000001</v>
      </c>
      <c r="R406" s="36">
        <v>0</v>
      </c>
      <c r="S406" s="36">
        <v>0</v>
      </c>
      <c r="T406" s="36">
        <v>0</v>
      </c>
      <c r="U406" s="37">
        <v>0</v>
      </c>
      <c r="V406" s="38">
        <v>1474.2046230000001</v>
      </c>
      <c r="W406" s="34">
        <v>27060.389364560004</v>
      </c>
      <c r="X406" s="34">
        <v>0</v>
      </c>
      <c r="Y406" s="33">
        <v>27060.389364560004</v>
      </c>
      <c r="Z406" s="14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136">
        <v>4434</v>
      </c>
      <c r="AH406" s="34">
        <v>5764.1002725600001</v>
      </c>
      <c r="AI406" s="34">
        <v>0</v>
      </c>
      <c r="AJ406" s="34">
        <v>0</v>
      </c>
      <c r="AK406" s="34">
        <v>0</v>
      </c>
      <c r="AL406" s="34">
        <v>4434</v>
      </c>
      <c r="AM406" s="34">
        <v>5764.1002725600001</v>
      </c>
      <c r="AN406" s="34">
        <v>1330.1002725600001</v>
      </c>
      <c r="AO406" s="34">
        <v>25586.184741560002</v>
      </c>
      <c r="AP406" s="34">
        <v>24256.084469000001</v>
      </c>
      <c r="AQ406" s="34">
        <v>1330.100272560001</v>
      </c>
      <c r="AR406" s="34">
        <v>-2155</v>
      </c>
      <c r="AS406" s="34">
        <v>0</v>
      </c>
    </row>
    <row r="412" spans="2:45"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3:M21"/>
  <sheetViews>
    <sheetView showGridLines="0" topLeftCell="C1" workbookViewId="0">
      <selection activeCell="C5" sqref="C5"/>
    </sheetView>
  </sheetViews>
  <sheetFormatPr defaultColWidth="9.109375" defaultRowHeight="10.199999999999999"/>
  <cols>
    <col min="1" max="1" width="9.109375" style="41"/>
    <col min="2" max="2" width="2.44140625" style="41" bestFit="1" customWidth="1"/>
    <col min="3" max="3" width="33.77734375" style="41" customWidth="1"/>
    <col min="4" max="4" width="12.109375" style="41" customWidth="1"/>
    <col min="5" max="5" width="13.21875" style="41" bestFit="1" customWidth="1"/>
    <col min="6" max="6" width="8.21875" style="41" customWidth="1"/>
    <col min="7" max="7" width="4.88671875" style="41" customWidth="1"/>
    <col min="8" max="8" width="38.44140625" style="41" bestFit="1" customWidth="1"/>
    <col min="9" max="9" width="11.5546875" style="41" customWidth="1"/>
    <col min="10" max="10" width="10.88671875" style="41" customWidth="1"/>
    <col min="11" max="11" width="16" style="41" customWidth="1"/>
    <col min="12" max="16384" width="9.109375" style="41"/>
  </cols>
  <sheetData>
    <row r="3" spans="2:13" ht="15.6">
      <c r="C3" s="125" t="s">
        <v>1247</v>
      </c>
    </row>
    <row r="4" spans="2:13" ht="10.8" thickBot="1">
      <c r="C4" s="42" t="s">
        <v>1248</v>
      </c>
    </row>
    <row r="5" spans="2:13" ht="15" thickBot="1">
      <c r="B5" s="43"/>
      <c r="C5" s="44" t="str">
        <f>+'risorse covid 2021'!K7</f>
        <v>ASSEMINI</v>
      </c>
      <c r="D5" s="45" t="s">
        <v>1249</v>
      </c>
      <c r="E5" s="46">
        <f>VLOOKUP($C$5,Tabella1[[ENTE]:[IMU 2021 (Art. 177, co. 2, DL 34/2020)]],2,0)</f>
        <v>26194</v>
      </c>
      <c r="F5" s="47" t="s">
        <v>1250</v>
      </c>
      <c r="G5" s="48"/>
      <c r="H5" s="49" t="s">
        <v>1251</v>
      </c>
      <c r="I5" s="50"/>
      <c r="J5" s="50"/>
      <c r="K5" s="50"/>
    </row>
    <row r="6" spans="2:13" ht="41.25" customHeight="1">
      <c r="C6" s="51"/>
      <c r="D6" s="52">
        <v>2020</v>
      </c>
      <c r="E6" s="52">
        <v>2021</v>
      </c>
      <c r="F6" s="51" t="s">
        <v>1252</v>
      </c>
      <c r="G6" s="53"/>
      <c r="H6" s="54"/>
      <c r="I6" s="55" t="s">
        <v>1253</v>
      </c>
      <c r="J6" s="55" t="s">
        <v>1254</v>
      </c>
      <c r="K6" s="56" t="s">
        <v>1255</v>
      </c>
      <c r="L6" s="57"/>
    </row>
    <row r="7" spans="2:13" ht="27.75" customHeight="1">
      <c r="B7" s="58">
        <v>1</v>
      </c>
      <c r="C7" s="59" t="s">
        <v>1287</v>
      </c>
      <c r="D7" s="98">
        <f>VLOOKUP($C$5,Tabella1[[ENTE]:[diff minori entrate]],3,0)</f>
        <v>596028.00609700009</v>
      </c>
      <c r="E7" s="98"/>
      <c r="F7" s="113">
        <f>D7/$E$5</f>
        <v>22.754371462815914</v>
      </c>
      <c r="G7" s="60"/>
      <c r="H7" s="61" t="s">
        <v>1256</v>
      </c>
      <c r="I7" s="62">
        <f>VLOOKUP($C$5,Tabella1[[ENTE]:[diff minori entrate]],25,0)</f>
        <v>0</v>
      </c>
      <c r="J7" s="62">
        <f>VLOOKUP($C$5,Tabella1[[ENTE]:[diff minori entrate]],26,0)</f>
        <v>59602.800609700011</v>
      </c>
      <c r="K7" s="62">
        <f>J7-I7</f>
        <v>59602.800609700011</v>
      </c>
      <c r="L7" s="63"/>
    </row>
    <row r="8" spans="2:13" ht="27.75" customHeight="1">
      <c r="B8" s="64">
        <v>2</v>
      </c>
      <c r="C8" s="65" t="s">
        <v>1286</v>
      </c>
      <c r="D8" s="86">
        <f>VLOOKUP($C$5,Tabella1[[ENTE]:[diff minori entrate]],4,0)</f>
        <v>-156372</v>
      </c>
      <c r="E8" s="86"/>
      <c r="F8" s="114">
        <f>D8/$E$5</f>
        <v>-5.9697640681072004</v>
      </c>
      <c r="G8" s="60"/>
      <c r="H8" s="90" t="s">
        <v>1257</v>
      </c>
      <c r="I8" s="91">
        <f>VLOOKUP($C$5,Tabella1[[ENTE]:[diff minori entrate]],28,0)</f>
        <v>0</v>
      </c>
      <c r="J8" s="91">
        <f>VLOOKUP($C$5,Tabella1[[ENTE]:[diff minori entrate]],29,0)</f>
        <v>259582.53999999995</v>
      </c>
      <c r="K8" s="91">
        <f>J8-I8</f>
        <v>259582.53999999995</v>
      </c>
      <c r="L8" s="63"/>
    </row>
    <row r="9" spans="2:13" ht="27.75" customHeight="1">
      <c r="B9" s="64">
        <v>3</v>
      </c>
      <c r="C9" s="66" t="s">
        <v>1285</v>
      </c>
      <c r="D9" s="85"/>
      <c r="E9" s="86">
        <f>VLOOKUP($C$5,Tabella1[[ENTE]:[diff minori entrate]],6,0)</f>
        <v>758841.34670670005</v>
      </c>
      <c r="F9" s="114">
        <f>E9/$E$5</f>
        <v>28.970044540990305</v>
      </c>
      <c r="G9" s="60"/>
      <c r="H9" s="95" t="s">
        <v>1284</v>
      </c>
      <c r="I9" s="91">
        <f>VLOOKUP($C$5,Tabella1[[ENTE]:[diff minori entrate]],34,0)</f>
        <v>-156372</v>
      </c>
      <c r="J9" s="91">
        <f>VLOOKUP($C$5,Tabella1[[ENTE]:[diff minori entrate]],4,0)</f>
        <v>-156372</v>
      </c>
      <c r="K9" s="91">
        <f>J9-I9</f>
        <v>0</v>
      </c>
      <c r="M9" s="69"/>
    </row>
    <row r="10" spans="2:13" ht="16.5" customHeight="1">
      <c r="B10" s="68">
        <v>4</v>
      </c>
      <c r="C10" s="155" t="s">
        <v>1288</v>
      </c>
      <c r="D10" s="100"/>
      <c r="E10" s="100">
        <f>VLOOKUP($C$5,Tabella1[[ENTE]:[diff minori entrate]],7,0)</f>
        <v>38692.461119</v>
      </c>
      <c r="F10" s="114"/>
      <c r="G10" s="60"/>
      <c r="H10" s="92" t="s">
        <v>1294</v>
      </c>
      <c r="I10" s="96"/>
      <c r="J10" s="96"/>
      <c r="K10" s="97">
        <f>+SUM(K7:K9)</f>
        <v>319185.34060969995</v>
      </c>
      <c r="L10" s="69"/>
    </row>
    <row r="11" spans="2:13" ht="16.5" customHeight="1">
      <c r="B11" s="68">
        <v>5</v>
      </c>
      <c r="C11" s="118" t="s">
        <v>1289</v>
      </c>
      <c r="D11" s="101"/>
      <c r="E11" s="101">
        <f>VLOOKUP($C$5,Tabella1[[ENTE]:[diff minori entrate]],11,0)</f>
        <v>52388.282502459311</v>
      </c>
      <c r="F11" s="115"/>
      <c r="G11" s="70"/>
      <c r="H11" s="93"/>
      <c r="I11" s="93"/>
      <c r="J11" s="93"/>
      <c r="K11" s="94"/>
      <c r="L11" s="71"/>
    </row>
    <row r="12" spans="2:13" ht="16.5" customHeight="1">
      <c r="B12" s="73">
        <v>6</v>
      </c>
      <c r="C12" s="156" t="s">
        <v>1233</v>
      </c>
      <c r="D12" s="102"/>
      <c r="E12" s="102">
        <f>E11+E10</f>
        <v>91080.743621459318</v>
      </c>
      <c r="F12" s="116">
        <f>E12/$E$5</f>
        <v>3.477160556671731</v>
      </c>
      <c r="G12" s="60"/>
      <c r="L12" s="71"/>
      <c r="M12" s="72"/>
    </row>
    <row r="13" spans="2:13" s="121" customFormat="1" ht="17.25" customHeight="1">
      <c r="B13" s="58">
        <v>7</v>
      </c>
      <c r="C13" s="119" t="s">
        <v>1258</v>
      </c>
      <c r="D13" s="120"/>
      <c r="E13" s="99">
        <f>E9+E12</f>
        <v>849922.09032815939</v>
      </c>
      <c r="F13" s="113">
        <f>E13/$E$5</f>
        <v>32.447205097662035</v>
      </c>
      <c r="G13" s="60"/>
    </row>
    <row r="14" spans="2:13" ht="27.6">
      <c r="B14" s="73">
        <v>8</v>
      </c>
      <c r="C14" s="74" t="s">
        <v>1259</v>
      </c>
      <c r="D14" s="122"/>
      <c r="E14" s="123">
        <f>VLOOKUP($C$5,Tabella1[[ENTE]:[diff minori entrate]],15,0)</f>
        <v>827607.5265681548</v>
      </c>
      <c r="F14" s="124"/>
      <c r="G14" s="53"/>
    </row>
    <row r="15" spans="2:13" ht="30.75" customHeight="1">
      <c r="B15" s="76"/>
      <c r="C15" s="77" t="s">
        <v>1260</v>
      </c>
      <c r="D15" s="103"/>
      <c r="E15" s="104"/>
      <c r="F15" s="103"/>
      <c r="G15" s="53"/>
    </row>
    <row r="16" spans="2:13" ht="16.5" customHeight="1">
      <c r="B16" s="78" t="s">
        <v>1261</v>
      </c>
      <c r="C16" s="79" t="s">
        <v>1290</v>
      </c>
      <c r="D16" s="105"/>
      <c r="E16" s="84">
        <f>VLOOKUP($C$5,Tabella1[[ENTE]:[diff minori entrate]],18,0)</f>
        <v>134543.75490912894</v>
      </c>
      <c r="F16" s="109">
        <f>E16/$E$5</f>
        <v>5.1364341035782601</v>
      </c>
    </row>
    <row r="17" spans="2:7" ht="16.5" customHeight="1">
      <c r="B17" s="80" t="s">
        <v>1262</v>
      </c>
      <c r="C17" s="67" t="s">
        <v>1291</v>
      </c>
      <c r="D17" s="85"/>
      <c r="E17" s="85">
        <f>VLOOKUP($C$5,Tabella1[[ENTE]:[diff minori entrate]],19,0)</f>
        <v>324799.69</v>
      </c>
      <c r="F17" s="110">
        <f t="shared" ref="F17:F21" si="0">E17/$E$5</f>
        <v>12.399774375811255</v>
      </c>
      <c r="G17" s="53"/>
    </row>
    <row r="18" spans="2:7" ht="16.5" customHeight="1">
      <c r="B18" s="80" t="s">
        <v>1263</v>
      </c>
      <c r="C18" s="67" t="s">
        <v>1292</v>
      </c>
      <c r="D18" s="85"/>
      <c r="E18" s="86">
        <f>VLOOKUP($C$5,Tabella1[[ENTE]:[diff minori entrate]],16,0)</f>
        <v>0</v>
      </c>
      <c r="F18" s="111">
        <f t="shared" si="0"/>
        <v>0</v>
      </c>
      <c r="G18" s="60"/>
    </row>
    <row r="19" spans="2:7" ht="16.5" customHeight="1">
      <c r="B19" s="80" t="s">
        <v>1264</v>
      </c>
      <c r="C19" s="67" t="s">
        <v>1293</v>
      </c>
      <c r="D19" s="106"/>
      <c r="E19" s="85">
        <f>VLOOKUP($C$5,Tabella1[[ENTE]:[diff minori entrate]],17,0)</f>
        <v>26008.864852727598</v>
      </c>
      <c r="F19" s="110">
        <f t="shared" si="0"/>
        <v>0.99293215441427796</v>
      </c>
    </row>
    <row r="20" spans="2:7" ht="16.5" customHeight="1">
      <c r="B20" s="81" t="s">
        <v>1265</v>
      </c>
      <c r="C20" s="75" t="s">
        <v>1295</v>
      </c>
      <c r="D20" s="107"/>
      <c r="E20" s="87">
        <f>VLOOKUP($C$5,Tabella1[[ENTE]:[diff minori entrate]],20,0) + VLOOKUP($C$5,Tabella1[[ENTE]:[diff minori entrate]],21,0)</f>
        <v>11659.06907664915</v>
      </c>
      <c r="F20" s="112">
        <f t="shared" si="0"/>
        <v>0.44510456885733946</v>
      </c>
    </row>
    <row r="21" spans="2:7" ht="16.5" customHeight="1">
      <c r="B21" s="82"/>
      <c r="C21" s="83" t="s">
        <v>1266</v>
      </c>
      <c r="D21" s="108"/>
      <c r="E21" s="88">
        <f>SUM(E16:E20)</f>
        <v>497011.37883850571</v>
      </c>
      <c r="F21" s="117">
        <f t="shared" si="0"/>
        <v>18.974245202661134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risorse covid 2021</vt:lpstr>
      <vt:lpstr>cruscotto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2021-07-16T18:22:01Z</dcterms:created>
  <dcterms:modified xsi:type="dcterms:W3CDTF">2021-07-19T07:02:37Z</dcterms:modified>
</cp:coreProperties>
</file>